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2"/>
  </bookViews>
  <sheets>
    <sheet name="Прил.1" sheetId="1" r:id="rId1"/>
    <sheet name="Прил.2" sheetId="2" state="hidden" r:id="rId2"/>
    <sheet name="Прил.3" sheetId="3" r:id="rId3"/>
    <sheet name="Прил. 4" sheetId="4" state="hidden" r:id="rId4"/>
    <sheet name="Прил.5." sheetId="5" r:id="rId5"/>
    <sheet name="Прил. 6" sheetId="6" r:id="rId6"/>
    <sheet name="Прил. 7" sheetId="7" r:id="rId7"/>
    <sheet name="Прил. 8" sheetId="8" state="hidden" r:id="rId8"/>
    <sheet name="Прил. 9" sheetId="9" state="hidden" r:id="rId9"/>
    <sheet name="Прил. 10" sheetId="10" state="hidden" r:id="rId10"/>
    <sheet name="Прил. 11" sheetId="11" state="hidden" r:id="rId11"/>
    <sheet name="Прил.12" sheetId="12" state="hidden" r:id="rId12"/>
    <sheet name="Прил.13" sheetId="13" r:id="rId13"/>
  </sheets>
  <externalReferences>
    <externalReference r:id="rId16"/>
  </externalReferences>
  <definedNames>
    <definedName name="_Date_" localSheetId="5">'[1]#REF!'!#REF!</definedName>
    <definedName name="_Date_" localSheetId="6">'[1]#REF!'!#REF!</definedName>
    <definedName name="_Date_" localSheetId="2">'[1]#REF!'!#REF!</definedName>
    <definedName name="_Date_" localSheetId="4">'[1]#REF!'!#REF!</definedName>
    <definedName name="_Date_">'[1]#REF!'!#REF!</definedName>
    <definedName name="_PBuh_" localSheetId="5">NA()</definedName>
    <definedName name="_PBuh_" localSheetId="6">NA()</definedName>
    <definedName name="_PBuh_" localSheetId="4">NA()</definedName>
    <definedName name="_PBuh_">NA()</definedName>
    <definedName name="_PBuhN_" localSheetId="5">NA()</definedName>
    <definedName name="_PBuhN_" localSheetId="6">NA()</definedName>
    <definedName name="_PBuhN_" localSheetId="4">NA()</definedName>
    <definedName name="_PBuhN_">NA()</definedName>
    <definedName name="_PRuk_" localSheetId="5">NA()</definedName>
    <definedName name="_PRuk_" localSheetId="6">NA()</definedName>
    <definedName name="_PRuk_" localSheetId="4">NA()</definedName>
    <definedName name="_PRuk_">NA()</definedName>
    <definedName name="_PRukN_" localSheetId="5">NA()</definedName>
    <definedName name="_PRukN_" localSheetId="6">NA()</definedName>
    <definedName name="_PRukN_" localSheetId="4">NA()</definedName>
    <definedName name="_PRukN_">NA()</definedName>
    <definedName name="acc2x">NA()</definedName>
    <definedName name="add_bk">NA()</definedName>
    <definedName name="add_bk_n">NA()</definedName>
    <definedName name="ate">NA()</definedName>
    <definedName name="ate_n">NA()</definedName>
    <definedName name="ate_n0">NA()</definedName>
    <definedName name="bacc">NA()</definedName>
    <definedName name="bcorr">NA()</definedName>
    <definedName name="bcorr_lev">NA()</definedName>
    <definedName name="bcorr_n">NA()</definedName>
    <definedName name="Boss_Dol">NA()</definedName>
    <definedName name="Boss_FIO">NA()</definedName>
    <definedName name="Budget_Level">NA()</definedName>
    <definedName name="Buh_Dol">NA()</definedName>
    <definedName name="Buh_FIO">NA()</definedName>
    <definedName name="cacc2">NA()</definedName>
    <definedName name="cadd_bk">NA()</definedName>
    <definedName name="cate">NA()</definedName>
    <definedName name="Chef_Dol">NA()</definedName>
    <definedName name="Chef_FIO">NA()</definedName>
    <definedName name="cibk">NA()</definedName>
    <definedName name="cidep">NA()</definedName>
    <definedName name="ciinc">NA()</definedName>
    <definedName name="ciinc1">NA()</definedName>
    <definedName name="ciinc3">NA()</definedName>
    <definedName name="ciinc5">NA()</definedName>
    <definedName name="ciinc7">NA()</definedName>
    <definedName name="ciinc8">NA()</definedName>
    <definedName name="ciitem">NA()</definedName>
    <definedName name="cimns">NA()</definedName>
    <definedName name="ciprog">NA()</definedName>
    <definedName name="corr2">NA()</definedName>
    <definedName name="corr2_inn">NA()</definedName>
    <definedName name="corr2_n">NA()</definedName>
    <definedName name="CurentGroup">NA()</definedName>
    <definedName name="CurRow">NA()</definedName>
    <definedName name="Data">NA()</definedName>
    <definedName name="DataFields">NA()</definedName>
    <definedName name="date">NA()</definedName>
    <definedName name="dDate1">NA()</definedName>
    <definedName name="dDate2">NA()</definedName>
    <definedName name="End10x">NA()</definedName>
    <definedName name="End11x">NA()</definedName>
    <definedName name="End12x">NA()</definedName>
    <definedName name="End13x">NA()</definedName>
    <definedName name="End14x">NA()</definedName>
    <definedName name="End15x">NA()</definedName>
    <definedName name="End16x">NA()</definedName>
    <definedName name="End17x">NA()</definedName>
    <definedName name="End18x">NA()</definedName>
    <definedName name="End19x">NA()</definedName>
    <definedName name="End1x">NA()</definedName>
    <definedName name="End20x">NA()</definedName>
    <definedName name="End21x">NA()</definedName>
    <definedName name="End22x">NA()</definedName>
    <definedName name="End23x">NA()</definedName>
    <definedName name="End24x">NA()</definedName>
    <definedName name="End25x">NA()</definedName>
    <definedName name="End26x">NA()</definedName>
    <definedName name="End27x">NA()</definedName>
    <definedName name="End28x">NA()</definedName>
    <definedName name="End29x">NA()</definedName>
    <definedName name="End2x">NA()</definedName>
    <definedName name="End30x">NA()</definedName>
    <definedName name="End31x">NA()</definedName>
    <definedName name="End32x">NA()</definedName>
    <definedName name="End33x">NA()</definedName>
    <definedName name="End34x">NA()</definedName>
    <definedName name="End35x">NA()</definedName>
    <definedName name="End36x">NA()</definedName>
    <definedName name="End37x">NA()</definedName>
    <definedName name="End38x">NA()</definedName>
    <definedName name="End39x">NA()</definedName>
    <definedName name="End3x">NA()</definedName>
    <definedName name="End40x">NA()</definedName>
    <definedName name="End41x">NA()</definedName>
    <definedName name="End42x">NA()</definedName>
    <definedName name="End43x">NA()</definedName>
    <definedName name="End44x">NA()</definedName>
    <definedName name="End45x">NA()</definedName>
    <definedName name="End46x">NA()</definedName>
    <definedName name="End47x">NA()</definedName>
    <definedName name="End48x">NA()</definedName>
    <definedName name="End49x">NA()</definedName>
    <definedName name="End4x">NA()</definedName>
    <definedName name="End50x">NA()</definedName>
    <definedName name="End5x">NA()</definedName>
    <definedName name="End6x">NA()</definedName>
    <definedName name="End7x">NA()</definedName>
    <definedName name="End8x">NA()</definedName>
    <definedName name="End9x">NA()</definedName>
    <definedName name="EndPred">NA()</definedName>
    <definedName name="EndRow">NA()</definedName>
    <definedName name="Excel_BuiltIn__FilterDatabase" localSheetId="5">'Прил. 6'!$B$13:$H$973</definedName>
    <definedName name="Excel_BuiltIn__FilterDatabase" localSheetId="6">'Прил. 7'!$B$13:$I$1053</definedName>
    <definedName name="Excel_BuiltIn__FilterDatabase" localSheetId="0">'Прил.1'!$B$14:$E$61</definedName>
    <definedName name="Excel_BuiltIn__FilterDatabase" localSheetId="2">'Прил.3'!$B$19:$F$947</definedName>
    <definedName name="Excel_BuiltIn__FilterDatabase" localSheetId="4">'Прил.5.'!$B$13:$E$61</definedName>
    <definedName name="Excel_BuiltIn_Print_Area" localSheetId="5">'Прил. 6'!$B$6:$H$973</definedName>
    <definedName name="Excel_BuiltIn_Print_Area" localSheetId="6">'Прил. 7'!$B$6:$I$1052</definedName>
    <definedName name="Excel_BuiltIn_Print_Area" localSheetId="2">'Прил.3'!$A$12:$E$99</definedName>
    <definedName name="Excel_BuiltIn_Print_Area" localSheetId="4">'Прил.5.'!$B$6:$E$61</definedName>
    <definedName name="Footer">NA()</definedName>
    <definedName name="GroupOrder">NA()</definedName>
    <definedName name="ibk">NA()</definedName>
    <definedName name="ibk_n">NA()</definedName>
    <definedName name="idep_n">NA()</definedName>
    <definedName name="iinc_n">NA()</definedName>
    <definedName name="iinc1_n">NA()</definedName>
    <definedName name="iinc3_n">NA()</definedName>
    <definedName name="iinc5_n">NA()</definedName>
    <definedName name="iinc7_n">NA()</definedName>
    <definedName name="iinc8_n">NA()</definedName>
    <definedName name="iitem_n">NA()</definedName>
    <definedName name="imns">NA()</definedName>
    <definedName name="imns_inn">NA()</definedName>
    <definedName name="imns_n">NA()</definedName>
    <definedName name="imns_n0">NA()</definedName>
    <definedName name="iprog_n">NA()</definedName>
    <definedName name="IsUp_acc2">NA()</definedName>
    <definedName name="IsUp_add_bk">NA()</definedName>
    <definedName name="IsUp_add_bk_n">NA()</definedName>
    <definedName name="IsUp_ate">NA()</definedName>
    <definedName name="IsUp_ate_n">NA()</definedName>
    <definedName name="IsUp_ate_n0">NA()</definedName>
    <definedName name="IsUp_bacc">NA()</definedName>
    <definedName name="IsUp_bcorr">NA()</definedName>
    <definedName name="IsUp_bcorr_lev">NA()</definedName>
    <definedName name="IsUp_bcorr_n">NA()</definedName>
    <definedName name="IsUp_cacc2">NA()</definedName>
    <definedName name="IsUp_cadd_bk">NA()</definedName>
    <definedName name="IsUp_cate">NA()</definedName>
    <definedName name="IsUp_cibk">NA()</definedName>
    <definedName name="IsUp_cidep">NA()</definedName>
    <definedName name="IsUp_ciinc">NA()</definedName>
    <definedName name="IsUp_ciinc1">NA()</definedName>
    <definedName name="IsUp_ciinc3">NA()</definedName>
    <definedName name="IsUp_ciinc5">NA()</definedName>
    <definedName name="IsUp_ciinc7">NA()</definedName>
    <definedName name="IsUp_ciinc8">NA()</definedName>
    <definedName name="IsUp_ciitem">NA()</definedName>
    <definedName name="IsUp_cimns">NA()</definedName>
    <definedName name="IsUp_ciprog">NA()</definedName>
    <definedName name="IsUp_corr2">NA()</definedName>
    <definedName name="IsUp_corr2_inn">NA()</definedName>
    <definedName name="IsUp_corr2_n">NA()</definedName>
    <definedName name="IsUp_date">NA()</definedName>
    <definedName name="IsUp_ibk">NA()</definedName>
    <definedName name="IsUp_ibk_n">NA()</definedName>
    <definedName name="IsUp_idep_n">NA()</definedName>
    <definedName name="IsUp_iinc_n">NA()</definedName>
    <definedName name="IsUp_iinc1_n">NA()</definedName>
    <definedName name="IsUp_iinc3_n">NA()</definedName>
    <definedName name="IsUp_iinc5_n">NA()</definedName>
    <definedName name="IsUp_iinc7_n">NA()</definedName>
    <definedName name="IsUp_iinc8_n">NA()</definedName>
    <definedName name="IsUp_iitem_n">NA()</definedName>
    <definedName name="IsUp_imns">NA()</definedName>
    <definedName name="IsUp_imns_inn">NA()</definedName>
    <definedName name="IsUp_imns_n">NA()</definedName>
    <definedName name="IsUp_imns_n0">NA()</definedName>
    <definedName name="IsUp_iprog_n">NA()</definedName>
    <definedName name="IsUp_izm">NA()</definedName>
    <definedName name="IsUp_link">NA()</definedName>
    <definedName name="IsUp_number">NA()</definedName>
    <definedName name="IsUp_obj_n">NA()</definedName>
    <definedName name="IsUp_s_1">NA()</definedName>
    <definedName name="IsUp_s_2">NA()</definedName>
    <definedName name="IsUp_s_3">NA()</definedName>
    <definedName name="IsUp_s_4">NA()</definedName>
    <definedName name="IsUp_ss">NA()</definedName>
    <definedName name="IsUp_sy0">NA()</definedName>
    <definedName name="IsUp_sy1">NA()</definedName>
    <definedName name="IsUp_sy2">NA()</definedName>
    <definedName name="izm">NA()</definedName>
    <definedName name="link">NA()</definedName>
    <definedName name="NastrFields">NA()</definedName>
    <definedName name="nCheck_1">NA()</definedName>
    <definedName name="nCheck_10">NA()</definedName>
    <definedName name="nCheck_11">NA()</definedName>
    <definedName name="nCheck_12">NA()</definedName>
    <definedName name="nCheck_13">NA()</definedName>
    <definedName name="nCheck_14">NA()</definedName>
    <definedName name="nCheck_15">NA()</definedName>
    <definedName name="nCheck_16">NA()</definedName>
    <definedName name="nCheck_17">NA()</definedName>
    <definedName name="nCheck_2">NA()</definedName>
    <definedName name="nCheck_5">NA()</definedName>
    <definedName name="nCheck_6">NA()</definedName>
    <definedName name="nCheck_7">NA()</definedName>
    <definedName name="nCheck_8">NA()</definedName>
    <definedName name="nCheck_9">NA()</definedName>
    <definedName name="nOtborLink1">NA()</definedName>
    <definedName name="nOtborLink2">NA()</definedName>
    <definedName name="nOtborLink3">NA()</definedName>
    <definedName name="nOtborLink4">NA()</definedName>
    <definedName name="nOtborLink5">NA()</definedName>
    <definedName name="nOtborLink6">NA()</definedName>
    <definedName name="nOtborLink7">NA()</definedName>
    <definedName name="nOtborLink8">NA()</definedName>
    <definedName name="nOtborLink9">NA()</definedName>
    <definedName name="number">NA()</definedName>
    <definedName name="obj_n">NA()</definedName>
    <definedName name="PrevGroupName">NA()</definedName>
    <definedName name="PrevGroupValue">NA()</definedName>
    <definedName name="Rash_Date">NA()</definedName>
    <definedName name="s_1">NA()</definedName>
    <definedName name="s_2">NA()</definedName>
    <definedName name="s_3">NA()</definedName>
    <definedName name="s_4">NA()</definedName>
    <definedName name="ss">NA()</definedName>
    <definedName name="Start1">NA()</definedName>
    <definedName name="Start10">NA()</definedName>
    <definedName name="Start11">NA()</definedName>
    <definedName name="Start12">NA()</definedName>
    <definedName name="Start13">NA()</definedName>
    <definedName name="Start14">NA()</definedName>
    <definedName name="Start15">NA()</definedName>
    <definedName name="Start16">NA()</definedName>
    <definedName name="Start17">NA()</definedName>
    <definedName name="Start18">NA()</definedName>
    <definedName name="Start19">NA()</definedName>
    <definedName name="Start2">NA()</definedName>
    <definedName name="Start20">NA()</definedName>
    <definedName name="Start21">NA()</definedName>
    <definedName name="Start22">NA()</definedName>
    <definedName name="Start23">NA()</definedName>
    <definedName name="Start24">NA()</definedName>
    <definedName name="Start25">NA()</definedName>
    <definedName name="Start26">NA()</definedName>
    <definedName name="Start27">NA()</definedName>
    <definedName name="Start28">NA()</definedName>
    <definedName name="Start29">NA()</definedName>
    <definedName name="Start3">NA()</definedName>
    <definedName name="Start30">NA()</definedName>
    <definedName name="Start31">NA()</definedName>
    <definedName name="Start32">NA()</definedName>
    <definedName name="Start33">NA()</definedName>
    <definedName name="Start34">NA()</definedName>
    <definedName name="Start35">NA()</definedName>
    <definedName name="Start36">NA()</definedName>
    <definedName name="Start37">NA()</definedName>
    <definedName name="Start38">NA()</definedName>
    <definedName name="Start39">NA()</definedName>
    <definedName name="Start4">NA()</definedName>
    <definedName name="Start40">NA()</definedName>
    <definedName name="Start41">NA()</definedName>
    <definedName name="Start42">NA()</definedName>
    <definedName name="Start43">NA()</definedName>
    <definedName name="Start44">NA()</definedName>
    <definedName name="Start45">NA()</definedName>
    <definedName name="Start46">NA()</definedName>
    <definedName name="Start47">NA()</definedName>
    <definedName name="Start48">NA()</definedName>
    <definedName name="Start49">NA()</definedName>
    <definedName name="Start5">NA()</definedName>
    <definedName name="Start50">NA()</definedName>
    <definedName name="Start6">NA()</definedName>
    <definedName name="Start7">NA()</definedName>
    <definedName name="Start8">NA()</definedName>
    <definedName name="Start9">NA()</definedName>
    <definedName name="StartData">NA()</definedName>
    <definedName name="StartPred">NA()</definedName>
    <definedName name="StartRow">NA()</definedName>
    <definedName name="Struct_Podraz">NA()</definedName>
    <definedName name="sy0">NA()</definedName>
    <definedName name="sy1x">NA()</definedName>
    <definedName name="sy2x">NA()</definedName>
    <definedName name="Today">NA()</definedName>
    <definedName name="Today2">NA()</definedName>
    <definedName name="User_CBP">NA()</definedName>
    <definedName name="User_COFK">NA()</definedName>
    <definedName name="User_Dol">NA()</definedName>
    <definedName name="User_FIO">NA()</definedName>
    <definedName name="User_INN">NA()</definedName>
    <definedName name="User_MO">NA()</definedName>
    <definedName name="User_Name">NA()</definedName>
    <definedName name="User_OKPO">NA()</definedName>
    <definedName name="User_Phone">NA()</definedName>
    <definedName name="VARIANT_LINK">NA()</definedName>
    <definedName name="VARIANT_NAME">NA()</definedName>
    <definedName name="Zam_Boss_FIO">NA()</definedName>
    <definedName name="Zam_Buh_FIO">NA()</definedName>
    <definedName name="Zam_Chef_FIO">NA()</definedName>
    <definedName name="_xlnm.Print_Area" localSheetId="5">'Прил. 6'!$B$6:$J$987</definedName>
    <definedName name="_xlnm.Print_Area" localSheetId="6">'Прил. 7'!$B$6:$K$1174</definedName>
    <definedName name="_xlnm.Print_Area" localSheetId="2">'Прил.3'!$A$6:$E$99</definedName>
    <definedName name="_xlnm.Print_Area" localSheetId="4">'Прил.5.'!$B$6:$G$64</definedName>
    <definedName name="ррр" localSheetId="5">NA()</definedName>
    <definedName name="ррр" localSheetId="6">NA()</definedName>
    <definedName name="ррр" localSheetId="4">NA()</definedName>
    <definedName name="ррр">NA()</definedName>
  </definedNames>
  <calcPr fullCalcOnLoad="1"/>
</workbook>
</file>

<file path=xl/sharedStrings.xml><?xml version="1.0" encoding="utf-8"?>
<sst xmlns="http://schemas.openxmlformats.org/spreadsheetml/2006/main" count="9974" uniqueCount="795">
  <si>
    <t>Приложение 1</t>
  </si>
  <si>
    <t xml:space="preserve">к решению районного Совета народных депутатов </t>
  </si>
  <si>
    <t>«О районном бюджете на 2024 год и на плановый период 2025 и 2026 годов»</t>
  </si>
  <si>
    <t xml:space="preserve">                                                                                             Приложение 1</t>
  </si>
  <si>
    <t>"О районном бюджете на 2024 год и на плановый период 2025 и 2026 годов"</t>
  </si>
  <si>
    <t xml:space="preserve">                                                                                                 №   36/208-РС от    26.12.2023 года</t>
  </si>
  <si>
    <t xml:space="preserve">Источники финансирования дефицита </t>
  </si>
  <si>
    <t>районного бюджета на 2024 год и на плановый период 2025 и 2026 годов</t>
  </si>
  <si>
    <t>Сумма, тыс.руб.</t>
  </si>
  <si>
    <t>Код</t>
  </si>
  <si>
    <t>Наименование показателя</t>
  </si>
  <si>
    <t>2024 год</t>
  </si>
  <si>
    <t>2025 год</t>
  </si>
  <si>
    <t>2026 год</t>
  </si>
  <si>
    <t>Источники финансирования дефицита бюджета</t>
  </si>
  <si>
    <t>01 02 00 00 00 0000 000</t>
  </si>
  <si>
    <t xml:space="preserve">Кредиты кредитных организаций в валюте Российской Федерации </t>
  </si>
  <si>
    <t>01 02 00 00 00 0000 700</t>
  </si>
  <si>
    <t xml:space="preserve">Получение кредитов от кредитных организаций в валюте Российской Федерации </t>
  </si>
  <si>
    <t>01 0200 00 05 0000 710</t>
  </si>
  <si>
    <t>Получение кредитов от кредитных организаций бюджетами муниципальных районов в валюте Российской Федерации</t>
  </si>
  <si>
    <t>01 0300 00 05 0000 810</t>
  </si>
  <si>
    <t xml:space="preserve">Бюджетные кредиты из других бюджетов бюджетной системы Российской Федерации </t>
  </si>
  <si>
    <t>01 0300 00 05 0000 710</t>
  </si>
  <si>
    <t xml:space="preserve">Получение кредитов от других бюджетов бюджетной системы Российской Федерации бюджетами муниципальных районов в валюте Российской Федерации </t>
  </si>
  <si>
    <t xml:space="preserve">Погашение кредитов от других бюджетов бюджетной системы Российской Федерации бюджетами муниципальных районов в валюте Российской Федерации </t>
  </si>
  <si>
    <t>01 0200 00 00 0000 800</t>
  </si>
  <si>
    <t>Погашение кредитов, предоставленных кредитными организациями в валюте Российской Федерации</t>
  </si>
  <si>
    <t>01 0200 00 05 0000 810</t>
  </si>
  <si>
    <t>Погашение бюджетами муниципальных районов кредитов от кредитных организаций в валюте Российской Федерации</t>
  </si>
  <si>
    <t>01 0500 00 00 0000 000</t>
  </si>
  <si>
    <t>Изменение остатков средств на счетах по учету средств бюджета</t>
  </si>
  <si>
    <t>01 0500 00 00 0000 500</t>
  </si>
  <si>
    <t>Увеличение остатков средств бюджетов</t>
  </si>
  <si>
    <t>01 0502 00 00 0000 500</t>
  </si>
  <si>
    <t>Увеличение прочих остатков средств бюджетов</t>
  </si>
  <si>
    <t>01 0502 01 00 0000 510</t>
  </si>
  <si>
    <t>Увеличение прочих остатков денежных средств бюджетов</t>
  </si>
  <si>
    <t>01 0502 01 05 0000 510</t>
  </si>
  <si>
    <t>Увеличение прочих остатков денежных средств  бюджетов муниципальных районов</t>
  </si>
  <si>
    <t>01 0500 00 00 0000 600</t>
  </si>
  <si>
    <t>Уменьшение остатков средств бюджетов</t>
  </si>
  <si>
    <t>01 0502 00 00 0000 600</t>
  </si>
  <si>
    <t>Уменьшение прочих остатков средств бюджетов</t>
  </si>
  <si>
    <t>01 0502 01 00 0000 610</t>
  </si>
  <si>
    <t>Уменьшение прочих остатков денежных средств бюджетов</t>
  </si>
  <si>
    <t>01 0502 01 05 0000 610</t>
  </si>
  <si>
    <t>Уменьшение прочих остатков денежных средств бюджетов муниципальных районов</t>
  </si>
  <si>
    <t xml:space="preserve">                                                   Приложение 2</t>
  </si>
  <si>
    <t>к Решению  районного Совета народных депутатов</t>
  </si>
  <si>
    <t>Нормативы распределения отдельных налоговых и неналоговых доходов</t>
  </si>
  <si>
    <t>в районный бюджет на 2024 год и на плановый период 2025 и 2026 годов,</t>
  </si>
  <si>
    <t xml:space="preserve"> не установленные бюджетным законодательством Российской Федерации</t>
  </si>
  <si>
    <t>Код бюджетной классификации Российской Федерации</t>
  </si>
  <si>
    <t>Наименование дохода</t>
  </si>
  <si>
    <t>Норматив распределения в районный бюджет, в процентах</t>
  </si>
  <si>
    <t>1 09 00000 00 0000 000</t>
  </si>
  <si>
    <t>ЗАДОЛЖЕННОСТЬ И ПЕРЕРАСЧЕТЫ ПО ОТМЕНЕННЫМ НАЛОГАМ, СБОРАМ И ИНЫМ ОБЯЗАТЕЛЬНЫМ ПЛАТЕЖАМ</t>
  </si>
  <si>
    <t>1 09 07033 05 0000 110</t>
  </si>
  <si>
    <t>Целевые сборы с граждан и предприятий, учреждений, организаций на содержание полиции, на благоустройство территорий, на нужды образования и другие цели, мобилизуемые на территориях муниципальных районов</t>
  </si>
  <si>
    <t>1 09 07053 05 0000 110</t>
  </si>
  <si>
    <t>Прочие местные налоги и сборы, мобилизуемые на территориях муниципальных районов</t>
  </si>
  <si>
    <t>1 13 00000 00 0000 000</t>
  </si>
  <si>
    <t>ДОХОДЫ ОТ ОКАЗАНИЯ ПЛАТНЫХ УСЛУГ  И КОМПЕНСАЦИИ ЗАТРАТ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</si>
  <si>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</si>
  <si>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</si>
  <si>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1 13 02995 05 0000 130</t>
  </si>
  <si>
    <t>Прочие доходы от компенсации затрат бюджетов муниципальных районов</t>
  </si>
  <si>
    <t>1 16 00000 00 0000 000</t>
  </si>
  <si>
    <t>ШТРАФЫ, САНКЦИИ, ВОЗМЕЩЕНИЕ УЩЕРБА</t>
  </si>
  <si>
    <t>1 16 23051 05 0000 140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</si>
  <si>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</si>
  <si>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1 16 23052 05 0000 140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</si>
  <si>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муниципальных районов</t>
  </si>
  <si>
    <t>1 17 00000 00 0000 000</t>
  </si>
  <si>
    <t>ПРОЧИЕ НЕНАЛОГОВЫЕ ДОХОДЫ</t>
  </si>
  <si>
    <t>1 17 01050 05 0000 180</t>
  </si>
  <si>
    <t>Невыясненные поступления, зачисляемые в бюджеты муниципальных районов</t>
  </si>
  <si>
    <t>1 17 05050 05 0000 180</t>
  </si>
  <si>
    <t>Прочие неналоговые доходы бюджетов муниципальных районов</t>
  </si>
  <si>
    <t>Приложение 2</t>
  </si>
  <si>
    <t>Приложение 3</t>
  </si>
  <si>
    <t>Прогнозируемое поступление доходов в районный бюджет на 2024 год и плановый период 2025 и 2026 годов</t>
  </si>
  <si>
    <t>Всего доходы</t>
  </si>
  <si>
    <t>1 00 00000 00 0000 000</t>
  </si>
  <si>
    <t>НАЛОГОВЫЕ И НЕНАЛОГОВЫЕ ДОХОДЫ</t>
  </si>
  <si>
    <t>Налоговые доходы</t>
  </si>
  <si>
    <t>1 01 02000 01 0000 110</t>
  </si>
  <si>
    <t xml:space="preserve">Налог на доходы физических лиц  </t>
  </si>
  <si>
    <t>1 03 02200 01 0000 110</t>
  </si>
  <si>
    <t>Акцизы по подакцизным товарам (продукции), производимым на территории Российской Федерации</t>
  </si>
  <si>
    <t>1 05 02010 02 0000 110</t>
  </si>
  <si>
    <t>Единый налог на вмененный доход для отдельных видов деятельности</t>
  </si>
  <si>
    <t>1 05 03010 01 0000 110</t>
  </si>
  <si>
    <t>Единый сельскохозяйственный налог</t>
  </si>
  <si>
    <t>1 05 01010 01 0000 110</t>
  </si>
  <si>
    <t>Отчисления от УСН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</si>
  <si>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</si>
  <si>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</si>
  <si>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1 08 03010 01 1000 110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</si>
  <si>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</si>
  <si>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</si>
  <si>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</si>
  <si>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</si>
  <si>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1 12 01000 01 0000 120</t>
  </si>
  <si>
    <t>Плата за негативное воздействие на окружающую среду</t>
  </si>
  <si>
    <t xml:space="preserve">Прочие доходы от компенсации затрат бюджетов муниципальных районов </t>
  </si>
  <si>
    <t>1 14 02053 05 0000 410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</si>
  <si>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</si>
  <si>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</si>
  <si>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</si>
  <si>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1 16 03010 01 0000 140</t>
  </si>
  <si>
    <t>Штрафы, санкции, возмещение ущерба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</si>
  <si>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</si>
  <si>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</si>
  <si>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</si>
  <si>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</si>
  <si>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</si>
  <si>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</si>
  <si>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</si>
  <si>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2 02 15001 05 0000 150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</si>
  <si>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</si>
  <si>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2 02 15002 05 0000 150</t>
  </si>
  <si>
    <t xml:space="preserve">Дотации бюджетам муниципальных районов на поддержку мер по обеспечению сбалансированности бюджетов </t>
  </si>
  <si>
    <t>2 02 19999 05 0000 150</t>
  </si>
  <si>
    <t>прочие дотации бюджетам муниципальных районов</t>
  </si>
  <si>
    <t>2 02 20000 00 0000 150</t>
  </si>
  <si>
    <t>Субсидии бюджетам бюджетной системы Российской Федерации (межбюджетные субсидии)</t>
  </si>
  <si>
    <t>2 02 20216 05 0000 150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</si>
  <si>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</si>
  <si>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2 02 27139 05 0000 150</t>
  </si>
  <si>
    <t>Cубсидий на строительство, реконструкцию и капитальный ремонт образовательных организаций</t>
  </si>
  <si>
    <t>2 02 25750 05 0000 150</t>
  </si>
  <si>
    <t>Cубсидий  на реализацию мероприятий по модернизации школьных систем образования</t>
  </si>
  <si>
    <t>2 02 20303 02 0000 150</t>
  </si>
  <si>
    <t>Субсидии бюджетам муниципальных районов на обеспечение мероприятий по модернизации систем коммунальной инфраструктуры</t>
  </si>
  <si>
    <t>федеральные средства</t>
  </si>
  <si>
    <t>областные средства</t>
  </si>
  <si>
    <t>2 02 20302 05 0000 150</t>
  </si>
  <si>
    <t xml:space="preserve">Субсидия  на обеспечение устойчивого сокращения непригодного для проживания жилого фонда за счет областных средств               </t>
  </si>
  <si>
    <t>2 02 25491 05 0000 150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</si>
  <si>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</si>
  <si>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2 02 25497 05 0000 150</t>
  </si>
  <si>
    <t>Субсидии бюджетам муниципальных районов на реализацию мероприятий по обеспечению жильем молодых семей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</si>
  <si>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</si>
  <si>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</si>
  <si>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2 02 25299 05 0000 150</t>
  </si>
  <si>
    <t>Субсидия на реализацию федеральной целевой программы «Увековечение памяти погибших при защите Отечества на 2019-2024 годы»</t>
  </si>
  <si>
    <t>2 02 29999 05 0000 150</t>
  </si>
  <si>
    <t>Прочие субсидии бюджетам муниципальных районов</t>
  </si>
  <si>
    <t>субсидии на возмещение расходов бюджетов муниципальных образований на обеспечение питанием учащихся муниципальных общеобразовательных организаций</t>
  </si>
  <si>
    <t xml:space="preserve">субсидии на мероприятия по организации оздоровительной кампании для детей </t>
  </si>
  <si>
    <t xml:space="preserve">субсидии на проведение ремонта, реконструкции и благоустройства военных захоронений, братских могил и памятных знаков, расположенных на территории области </t>
  </si>
  <si>
    <t>Cубсидия на капитальный ремонт</t>
  </si>
  <si>
    <t>2 02 25576 05 0000 150</t>
  </si>
  <si>
    <t>Субсидия бюджетам муниципальных районов на обеспечение комплексного развития сельских территории</t>
  </si>
  <si>
    <t>2 02 25519 05 0000 150</t>
  </si>
  <si>
    <t>Субсидия на капитальный ремонт в рамках реализации регионального проекта "Культурная среда" федерального проекта "Культурная среда" национального проекта "Культура"</t>
  </si>
  <si>
    <t>2 02 30000 00 0000 150</t>
  </si>
  <si>
    <t>Субвенции бюджетам бюджетной системы Российской Федерации</t>
  </si>
  <si>
    <t>2 02 30021 05 0000 150</t>
  </si>
  <si>
    <t>Субвенции бюджетам муниципальных районов на ежемесячное денежное вознаграждение за классное руководство</t>
  </si>
  <si>
    <t>2 02 30024 05 0000 150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</si>
  <si>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</si>
  <si>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расчет и предоставление дотаций бюджетам поселений</t>
  </si>
  <si>
    <t>Субвенции бюджетам муниципальных районов на создание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</si>
  <si>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Субвенции бюджетам муниципальных районов на выполнение государственных полномочий Орловской области по созданию комиссий по делам несовершеннолетних и защите их прав и организации деятельности этих комиссий</t>
  </si>
  <si>
    <t>Субвенции бюджетам муниципальных районов на выполнение полномочий в сфере опеки и попечительства</t>
  </si>
  <si>
    <t>Субвенции бюджетам муниципальных районов на выполнение полномочий в сфере трудовых отношений</t>
  </si>
  <si>
    <t>Cубвенций на выплату педагогическим работникам муниципальных образовательных организаций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</t>
  </si>
  <si>
    <t>Cубвенций на организацию мероприятий при осуществлении деятельности по обращению с животными без владельцев на территории Орловской области</t>
  </si>
  <si>
    <t>Субвенция на обеспечение бесплатного проезда на городском, пригородном (в сельской  местности - на внутрирайонном) транспорте (кроме такси),  а также 2 раза в год к месту жительства и обратно к месту учебы детей-сирот и детей оставшихся без попечения родителей, лиц из их числа, обучающихся в государственных областных, муниципальных образовательных учреждениях Орловской области</t>
  </si>
  <si>
    <t>2 02 30027 05 0000 150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</si>
  <si>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</si>
  <si>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2 02 30029 05 0000 150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</si>
  <si>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</si>
  <si>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</si>
  <si>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</si>
  <si>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2 02 35118 05 0000 150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</si>
  <si>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</si>
  <si>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2 02 35120 05 0000 150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</si>
  <si>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</si>
  <si>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2 02 35135 05 0000 150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</si>
  <si>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</si>
  <si>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2 02 35176 05 0000 150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</si>
  <si>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181-ФЗ «О социальной защите инвалидов в Российской Федерации»</t>
  </si>
  <si>
    <t>2 02 35260 05 0000 150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</si>
  <si>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</si>
  <si>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2 02 39999 05 0000 150</t>
  </si>
  <si>
    <t>Прочие субвенции бюджетам муниципальных районов</t>
  </si>
  <si>
    <t>Субвенции бюджетам муниципальных районов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</t>
  </si>
  <si>
    <t>Субвенции бюджетам муниципальных районов на обеспечение выпускников муниципальных образовательных организаций из числа детей-сирот и детей, оставшихся без попечения родителей, единовременным денежным пособием, одеждой, обувью, мягким инвентарем и оборудованием</t>
  </si>
  <si>
    <t>Субвенции бюджетам муниципальных районов на выплату единовременного пособия гражданам, усыновившим детей-сирот и детей, оставшихся без попечения родителей в рамках реализации Закона Орловской области от 12 ноября 2008 года № 832-ОЗ "О социальной поддержке</t>
  </si>
  <si>
    <t>2 02 40000 00 0000 150</t>
  </si>
  <si>
    <t>Иные межбюджетные трансферты</t>
  </si>
  <si>
    <t>2 02 45179 05 000 150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</si>
  <si>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</si>
  <si>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2 02 49001 05 0000 150</t>
  </si>
  <si>
    <t>Межбюджетные трансферты, передаваемые бюджетам муниципальных районов за счет средств резервного фонда Правительства Российской Федерации</t>
  </si>
  <si>
    <t>2 02 49999 05 0000 150</t>
  </si>
  <si>
    <t>Прочие межбюджетные трансферты, передаваемые бюджетам муниципальных районов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</si>
  <si>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</si>
  <si>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</si>
  <si>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2 02 45303 05 0000 150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</si>
  <si>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</si>
  <si>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безвозмездные поступления</t>
  </si>
  <si>
    <t>2 07 05030 05 0000 150</t>
  </si>
  <si>
    <t>Прочие безвозмездные поступления, зачисляемые в бюджеты муниципальных районов</t>
  </si>
  <si>
    <t>Приложение 4</t>
  </si>
  <si>
    <t>Бюджетные ассигнования, направляемые на исполнение публичных нормативных обязательств на 2024 год  плановый период 2025 и 2026 годов</t>
  </si>
  <si>
    <t>тыс.рублей</t>
  </si>
  <si>
    <t>№ п\п</t>
  </si>
  <si>
    <t>Доплаты к пенсиям государственных служащих субъектов Российской Федерации и муниципальных служащих в рамках непрограммной части районного бюджета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</si>
  <si>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в рамках непрограммной части районного бюджета</t>
  </si>
  <si>
    <t>Закон Орловской области от 12 ноября 2008 года №832-ОЗ "О социальной поддержке граждан, усыновивших (удочеривших) детей-сирот и детей, оставшихся без попечения родителей" в рамках непрограммной части районного бюджета</t>
  </si>
  <si>
    <t>Обеспечение содержания ребенка в семье опекуна и приемной семье, а также вознаграждение, причитающееся приемному родителю в рамках непрограммной части районного бюджета</t>
  </si>
  <si>
    <t>Итого</t>
  </si>
  <si>
    <t xml:space="preserve">                                                   Приложение 5</t>
  </si>
  <si>
    <t xml:space="preserve">                                                                                                 №   / -РС от    26.12.2023 года</t>
  </si>
  <si>
    <t>Распределение бюджетных ассигнований по разделам, подразделам классификации расходов районного бюджета на 2024 год и плановый период 2025 и 2026 годов</t>
  </si>
  <si>
    <t>тыс.руб.</t>
  </si>
  <si>
    <t>Наименование</t>
  </si>
  <si>
    <t>РПр</t>
  </si>
  <si>
    <t>Пр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</si>
  <si>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</si>
  <si>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</si>
  <si>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</si>
  <si>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</si>
  <si>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</si>
  <si>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</si>
  <si>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</si>
  <si>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</si>
  <si>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</si>
  <si>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</si>
  <si>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</si>
  <si>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</si>
  <si>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</si>
  <si>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</si>
  <si>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</si>
  <si>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</si>
  <si>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</si>
  <si>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</si>
  <si>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</si>
  <si>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</si>
  <si>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</si>
  <si>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</si>
  <si>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</si>
  <si>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</si>
  <si>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</si>
  <si>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</si>
  <si>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</si>
  <si>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</si>
  <si>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</si>
  <si>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</si>
  <si>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</si>
  <si>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</si>
  <si>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</si>
  <si>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</si>
  <si>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</si>
  <si>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</si>
  <si>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прочие расходы в области ЖКХ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</si>
  <si>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</si>
  <si>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</si>
  <si>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</si>
  <si>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</si>
  <si>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</si>
  <si>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</si>
  <si>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</si>
  <si>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</si>
  <si>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</si>
  <si>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</si>
  <si>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</si>
  <si>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</si>
  <si>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</si>
  <si>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</si>
  <si>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</si>
  <si>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</si>
  <si>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</si>
  <si>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 и средства массовой информации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</si>
  <si>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</si>
  <si>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</si>
  <si>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</si>
  <si>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</si>
  <si>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</si>
  <si>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</si>
  <si>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</si>
  <si>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</si>
  <si>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</si>
  <si>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</si>
  <si>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</si>
  <si>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</si>
  <si>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</si>
  <si>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</si>
  <si>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</si>
  <si>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</si>
  <si>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</si>
  <si>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Массовый спорт</t>
  </si>
  <si>
    <t>1102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</si>
  <si>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</si>
  <si>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</si>
  <si>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</si>
  <si>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</si>
  <si>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 субъектов Российской Федерации и муниципальных образований</t>
  </si>
  <si>
    <t>1401</t>
  </si>
  <si>
    <t>Иные дотации</t>
  </si>
  <si>
    <t>1402</t>
  </si>
  <si>
    <t>Прочие межбюджетные трансферты общего характера</t>
  </si>
  <si>
    <t>1403</t>
  </si>
  <si>
    <t>Условно утвержденные расходы</t>
  </si>
  <si>
    <t xml:space="preserve">                                                   Приложение 6</t>
  </si>
  <si>
    <t>Распределение бюджетных ассигнований по разделам, подразделам, целевым статьям (муниципальным программам Малоархангельского района и непрограммным направлениям деятельности), группам и подгруппам видов расходов классификации расходов районного бюджета на 2024 год и плановый период 2025 и 2026 годов</t>
  </si>
  <si>
    <t>ЦСт</t>
  </si>
  <si>
    <t>ВР</t>
  </si>
  <si>
    <t>Ист.</t>
  </si>
  <si>
    <t>Средства бюджета г. Малоархангельска</t>
  </si>
  <si>
    <t>Районные средства</t>
  </si>
  <si>
    <t>Областные средства</t>
  </si>
  <si>
    <t>Федеральные средства</t>
  </si>
  <si>
    <t>Средства бюджетов поселений</t>
  </si>
  <si>
    <t>Непрограммная часть районного бюджета</t>
  </si>
  <si>
    <t>86 0 00 00000</t>
  </si>
  <si>
    <t>Глава муниципального образования в рамках непрограммной части районного бюджета</t>
  </si>
  <si>
    <t>86 0 00 09501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</si>
  <si>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</si>
  <si>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</si>
  <si>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учреждений</t>
  </si>
  <si>
    <t>120</t>
  </si>
  <si>
    <t>Поощрение за достижение показателей деятельности органов исполнительной власти субъектов Российской Федерации, источником которого являются дотации (гранты) из федерального бюджета в рамках непрограммной части районного бюджета.</t>
  </si>
  <si>
    <t>86 0 00 55490</t>
  </si>
  <si>
    <t>Депутаты районного Совета и их помошники в рамках непрограммной части районного бюджета</t>
  </si>
  <si>
    <t>86 0 00 09502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</si>
  <si>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</si>
  <si>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</si>
  <si>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</si>
  <si>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</si>
  <si>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</si>
  <si>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</si>
  <si>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</si>
  <si>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</si>
  <si>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2</t>
  </si>
  <si>
    <t>Муниципальная программа "Развитие муниципальной службы в Малоархангельском районе на 2019-2022 годы"</t>
  </si>
  <si>
    <t>52 0 00 00000</t>
  </si>
  <si>
    <t>Основное мероприятие "Создание условий для профессионального развития и подготовки кадров"</t>
  </si>
  <si>
    <t>Реализация основного мероприятия</t>
  </si>
  <si>
    <t>52 0 00 09507</t>
  </si>
  <si>
    <t>Центральный аппарат в рамках непрограммной части районного бюджета</t>
  </si>
  <si>
    <t>86 0 00 09503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</si>
  <si>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непрограммной части районного бюджета</t>
  </si>
  <si>
    <t>86 0 00 51200</t>
  </si>
  <si>
    <t>4</t>
  </si>
  <si>
    <t>Резервные фонды местных администраций в рамках непрограммной части районного бюджета</t>
  </si>
  <si>
    <t>86 0 00 09504</t>
  </si>
  <si>
    <t>Резервные средства</t>
  </si>
  <si>
    <t>870</t>
  </si>
  <si>
    <t>Оказание гуманитарной помощи российским военнослужащим, принимающим участие в специальной операции на Украине</t>
  </si>
  <si>
    <t>86 0 00 74960</t>
  </si>
  <si>
    <t>Муниципальная программа «Организация оплачиваемых общественных работ в Малоархангельском районе на 2024-2027 годы»</t>
  </si>
  <si>
    <t>74 0 00 00000</t>
  </si>
  <si>
    <t>74 0 00 09539</t>
  </si>
  <si>
    <t>Муниципальная программа  "Профилактика правонарушений в Малоархангельском  районе на 2021-2024 годы"</t>
  </si>
  <si>
    <t>52 0 00 09537</t>
  </si>
  <si>
    <t>300</t>
  </si>
  <si>
    <t>Социальное обеспечение и иные выплаты населению</t>
  </si>
  <si>
    <t>320</t>
  </si>
  <si>
    <t>Социальные выплаты гражданам, кроме публичных нормативных социальных выплат</t>
  </si>
  <si>
    <t>Премии, гранты</t>
  </si>
  <si>
    <t>350</t>
  </si>
  <si>
    <t>Муниципальная программа  "Организация временного трудоустройство несовершеннолетних граждан в возрасте от 14 до 18 лет в свободное от учебы время, в том числе в каникулярный период, в Малоархангельском районе Орловской области на 2024-2026г"</t>
  </si>
  <si>
    <t>72 0 00 00000</t>
  </si>
  <si>
    <t>72 0 00 09637</t>
  </si>
  <si>
    <t>Муниципальная программа «Противодействие экстремизму и профилактики терроризма на территории Малоархангельского района на 2023-2026 годы»</t>
  </si>
  <si>
    <t>51 0 00 00000</t>
  </si>
  <si>
    <t>51 0 00 09538</t>
  </si>
  <si>
    <t>Муниципальная программа «Профилактика алкоголизма в Малоархангельском районе на 2021-2024 годы»</t>
  </si>
  <si>
    <t>77 0 00 85230</t>
  </si>
  <si>
    <t>Создание административных комиссий и определение перечня должностных лиц  органов местного самоуправления, уполномоченных составлять протоколы об административных правонарушениях, в рамках непрограммной части районного бюджета</t>
  </si>
  <si>
    <t>86 0 00 71580</t>
  </si>
  <si>
    <t>3</t>
  </si>
  <si>
    <t>Выполнение государственных полномочий Орловской области по созданию комиссий по делам несовершеннолетних и защите их прав и организации деятельности этих комиссий в рамках непрограммной части районного бюджета</t>
  </si>
  <si>
    <t>86 0 00 71590</t>
  </si>
  <si>
    <t>Выполнение полномочий в сфере трудовых отношений в рамках непрограммной части районного бюджета</t>
  </si>
  <si>
    <t>86 0 00 71610</t>
  </si>
  <si>
    <t>Доплата за счет средств местного бюджета на 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в рамках непрограммной части районного бюджета</t>
  </si>
  <si>
    <t>86 0 00 78180</t>
  </si>
  <si>
    <t>Оценка недвижимости, признание прав и регулирование отношений по государственной и муниципальной собственности в рамках непрограммной части районного бюджета</t>
  </si>
  <si>
    <t>86 0 00 09506</t>
  </si>
  <si>
    <t>Выполнение других обязательств органов местного самоуправления в рамках непрограммной части районного бюджета</t>
  </si>
  <si>
    <t>86 0 00 09505</t>
  </si>
  <si>
    <t>Иные выплаты населению</t>
  </si>
  <si>
    <t>Исполнение судебных актов</t>
  </si>
  <si>
    <t>831</t>
  </si>
  <si>
    <t>Организация временного социально-бытового обустройства лиц, вынужденно покинувших территорию Украины и временно пребывающих на территории Малоархангельского района</t>
  </si>
  <si>
    <t>86 0 00 84960</t>
  </si>
  <si>
    <t>Проведение Всероссийской переписи населения 2020 года в рамках непрограммной части районного бюджета</t>
  </si>
  <si>
    <t>86 0 00 54690</t>
  </si>
  <si>
    <t>Обеспечение деятельности муниципального казенного учреждения Малоархангельского района Орловской области "Единая дежурно-диспетчерская служба, служба материально-технического обслуживания Малоархангельского района Орловской области" в рамках непрограммной части районного бюджета</t>
  </si>
  <si>
    <t>86 0 00 08505</t>
  </si>
  <si>
    <t>Расходы на выплаты персоналу казенных учреждений</t>
  </si>
  <si>
    <t>110</t>
  </si>
  <si>
    <t>Возмещение расходов на размещение и питание граждан Российской Федерации, Украины, Донецкой Народной Республики, Луганской Народной Республики и лиц без гражданства, постоянно проживавших на территориях Украины, Донецкой Народной Республики, Луганской Народной Республики, вынужденно покинувших территории Украины, Донецкой Народной Республики и Луганской Народной Республики, прибывших на территорию Российской Федерации в экстренном массовом порядке и находившихся в пунктах временного размещения и питания</t>
  </si>
  <si>
    <t>86 0 00 56940</t>
  </si>
  <si>
    <t>Осуществление первичного воинского учета на территориях, где отсутствуют военные комиссариаты в рамках непрограммной части районного бюджета</t>
  </si>
  <si>
    <t>86 0 00 51180</t>
  </si>
  <si>
    <t>Межбюджетные трансферты</t>
  </si>
  <si>
    <t>500</t>
  </si>
  <si>
    <t>Субвенции</t>
  </si>
  <si>
    <t>530</t>
  </si>
  <si>
    <t xml:space="preserve">Сельское хозяйство и рыболовство </t>
  </si>
  <si>
    <t>86 0 00 74780</t>
  </si>
  <si>
    <t>Обеспечение эпизоотического и ветеринарно-санитарного благополучия</t>
  </si>
  <si>
    <t>Автомобильный транспорт</t>
  </si>
  <si>
    <t>Муниципальная программа «Развитие, ремонт и содержание сети автомобильных дорог общего пользования местного значения в границах Малоархангельского района на 2022-2026 годы»</t>
  </si>
  <si>
    <t>53 0 00 00000</t>
  </si>
  <si>
    <t>Основное мероприятие 1. «Строительство автомобильных дорог общего пользования местного значения</t>
  </si>
  <si>
    <t>53 0 01 00953</t>
  </si>
  <si>
    <t>Основное мероприятие 2. «Разработка проектно-сметной документации на строительство автомобильных дорог общего пользования местного значения»</t>
  </si>
  <si>
    <t>53 0 02 00953</t>
  </si>
  <si>
    <t>Основное мероприятие 3. «Ремонт автомобильных дорог общего пользования местного значения»</t>
  </si>
  <si>
    <t>53 0 03 00953</t>
  </si>
  <si>
    <t>Реализация мероприятий, необходимых для обеспечения развития и поддержания в надлежащем техническом состоянии автомобильных дорог общего пользования местного значения</t>
  </si>
  <si>
    <t>53 0 03 S0550</t>
  </si>
  <si>
    <t>53 0 03 70550</t>
  </si>
  <si>
    <t>540</t>
  </si>
  <si>
    <t>Основное мероприятие 4. «Разработка и проверка достоверности определения сметной стоимости сметной документации на ремонт автомобильных дорог общего пользования местного значения»</t>
  </si>
  <si>
    <t>53 0 04 00953</t>
  </si>
  <si>
    <t>Основное мероприятие 5. «Содержание автомобильных дорог общего пользования местного значения»</t>
  </si>
  <si>
    <t>53 0 05 00953</t>
  </si>
  <si>
    <t>Основное мероприятие 6. «Приобретение коммунальной техники для содержания и ремонта автомобильных дорог общего пользования местного значения»</t>
  </si>
  <si>
    <t>53 0 06 00953</t>
  </si>
  <si>
    <t>Основное мероприятие 7. «Приобретение коммунальной техники для содержания и ремонта автомобильных дорог общего пользования местного значения, в том числе на условиях лизинга»</t>
  </si>
  <si>
    <t>53 0 07 00953</t>
  </si>
  <si>
    <t>Обеспечение мероприятий по капитальному ремонту муниципального имущества многоквартирных домов в рамках непрограммной части районного бюджета</t>
  </si>
  <si>
    <t>86 0 00 88790</t>
  </si>
  <si>
    <t>Взносы на капитальный ремонт общего имущества в многоквартирных домах некоммерческой организации "Региональный фонд капитального ремонта общего имущества в многоквартирных домах на территории Орловской области"</t>
  </si>
  <si>
    <t>86 0 00 88890</t>
  </si>
  <si>
    <t>79 0 F3 00000</t>
  </si>
  <si>
    <t>Обеспечение устойчивого сокращения непригодного для проживания жилого фонда за счет средств, поступивших от Фонда содействия реформированию жилищно-коммунального хозяйства</t>
  </si>
  <si>
    <t>79 0 F3 67483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</si>
  <si>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</si>
  <si>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</si>
  <si>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</si>
  <si>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</si>
  <si>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</si>
  <si>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</si>
  <si>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 xml:space="preserve">2 </t>
  </si>
  <si>
    <t>Обеспечение устойчивого сокращения непригодного для проживания жилого фонда за счет областных средств</t>
  </si>
  <si>
    <t>79 0 F3 67484</t>
  </si>
  <si>
    <t>79 0 F3 6748S</t>
  </si>
  <si>
    <t>86 0 00 09601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</si>
  <si>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(на оказание финансовой помощи (санации) муниципальным унитарным предприятиям Малоархангельского района для восстановления платежеспособности)</t>
  </si>
  <si>
    <t>810</t>
  </si>
  <si>
    <t>Муниципальная программа  "Комплексное развитие систем коммунальной инфраструктуры Малоархангельского района на 2015 - 2025 годы"</t>
  </si>
  <si>
    <t>54 0 00 00000</t>
  </si>
  <si>
    <t>Основное мероприятие «Развитие систем теплоснабжения»</t>
  </si>
  <si>
    <t>54 0 01 09520</t>
  </si>
  <si>
    <t>Основное мероприятие «Развитие систем водоснабжения»</t>
  </si>
  <si>
    <t>54 0 02 09520</t>
  </si>
  <si>
    <t>Капитальные вложения в объекты недвижимого имущества государственной (муниципальной) собственности</t>
  </si>
  <si>
    <t>Основное мероприятие «Развитие систем водоотведения и  очистки сточных вод»</t>
  </si>
  <si>
    <t>54 0 03 09520</t>
  </si>
  <si>
    <t>Основное мероприятие «Развитие систем газоснабжения»</t>
  </si>
  <si>
    <t>54 0 04 09520</t>
  </si>
  <si>
    <t>Основное мероприятие «Приобретение автотранспорта, спецтехники и оборудования, в том числе на условиях лизинга»</t>
  </si>
  <si>
    <t>54 0 05 09520</t>
  </si>
  <si>
    <t>Основное мероприятие 6. «Водоснабжение поселка Станция Малоархангельск Подгородненского сельского поселения Малоархангельского района Орловской области»</t>
  </si>
  <si>
    <t>54 0 06 00000</t>
  </si>
  <si>
    <t>54 0 06 82310</t>
  </si>
  <si>
    <t>54 0 06 72310</t>
  </si>
  <si>
    <t>Основное мероприятие 7. «Модернизация систем коммунальной инфраструктуры»</t>
  </si>
  <si>
    <t>54 0 07 00000</t>
  </si>
  <si>
    <t>54 0 07 09605</t>
  </si>
  <si>
    <t>Мероприятия государственной программы Орловской области "Реализация наказов избирателей депутатам Орловского областного Совета народных депутатов" в рамках непрограммной части районного бюджета</t>
  </si>
  <si>
    <t>86 0 00 72650</t>
  </si>
  <si>
    <t xml:space="preserve">Муниципальная программа </t>
  </si>
  <si>
    <t>73 0 00 00000</t>
  </si>
  <si>
    <t xml:space="preserve">Муниципальная программа «Комплексное развитие сельских территорий Малоархангельского района Орловской области на 2022–2030 годы» </t>
  </si>
  <si>
    <t>75 0 00 00000</t>
  </si>
  <si>
    <t>Подпрограмма 3. Создание и развитие инфраструктура на сельских территориях.</t>
  </si>
  <si>
    <t>75 3 00 00000</t>
  </si>
  <si>
    <t>Основное мероприятие «Устройство площадок для твёрдых коммунальных отходов»</t>
  </si>
  <si>
    <t>75 3 01 81140</t>
  </si>
  <si>
    <t>Основное мероприятие «Создание и обустройство детской игровой площадки»</t>
  </si>
  <si>
    <t>75 3 02 R5760</t>
  </si>
  <si>
    <t xml:space="preserve">Создание и обустройство детской игровой площадки МП «Комплексное развитие сельских территорий Малоархангельского района Орловской области на 2022–2030 годы» </t>
  </si>
  <si>
    <t>75 3 02 55860</t>
  </si>
  <si>
    <t>Муниципальная программа «Благоустройство территории Малоархангельского района Орловской области на 2020-2022 годы» в рамках проекта «Народный бюджет» в Орловской области</t>
  </si>
  <si>
    <t>61 0 02 70140</t>
  </si>
  <si>
    <t>61 0 01 80140</t>
  </si>
  <si>
    <t>61 0 02 90140</t>
  </si>
  <si>
    <t>73 0 00 80001</t>
  </si>
  <si>
    <t>Основное мероприятие "Обустройство, строительство  контейнерных площадок, приобретение контейнеров"</t>
  </si>
  <si>
    <t>86 0 00 72420</t>
  </si>
  <si>
    <t xml:space="preserve">Организация ритуальных услуг и содержание мест захоронения </t>
  </si>
  <si>
    <t>86 0 00 89040</t>
  </si>
  <si>
    <t xml:space="preserve">Межбюджетные трансферты </t>
  </si>
  <si>
    <t xml:space="preserve">Иные межбюджетные трансферты </t>
  </si>
  <si>
    <t>Муниципальная программа «Обустройство контейнерных площадок на территории Малоархангельского района Орловской области на период 2023-2026 годы»</t>
  </si>
  <si>
    <t>Муниципальная программа «Обустройство контейнерных площадок на территории Малоархангельского района Орловской области на период 2019-2022 годы»</t>
  </si>
  <si>
    <t>Основное мероприятие "Государственная поддержка закупки контейнеров для раздельного накопления твердых коммунальных отходов"</t>
  </si>
  <si>
    <t>73 0 G2 52690</t>
  </si>
  <si>
    <t>Муниципальная программа «Охрана окружающей среды и экологическая безопасность Малоархангельского района на 2024-2027 годы»</t>
  </si>
  <si>
    <t>50 0 0 00000</t>
  </si>
  <si>
    <t>Основное мероприятие «Лесное хозяйство»</t>
  </si>
  <si>
    <t>50 0 01 75290</t>
  </si>
  <si>
    <t>Основное мероприятие «Обращение с отходами»</t>
  </si>
  <si>
    <t>50 0 02 75290</t>
  </si>
  <si>
    <t>Основное мероприятие «Охрана объектов растительного и животного мира и среды их обитания»</t>
  </si>
  <si>
    <t>50 0 03 75290</t>
  </si>
  <si>
    <t>Основное мероприятие «Государственный экологический мониторинг (мониторинг окружающей среды»</t>
  </si>
  <si>
    <t>50 0 04 75290</t>
  </si>
  <si>
    <t>Основное мероприятие «Ликвидация мест несанкционированного размещения отходов»</t>
  </si>
  <si>
    <t>50 0 05 75290</t>
  </si>
  <si>
    <t>Муниципальная программа Малоархангельского района "Развитие образования Малоархангельского района на 2021-2025 годы"</t>
  </si>
  <si>
    <t>55 0 00 00000</t>
  </si>
  <si>
    <t xml:space="preserve">Подпрограмма 1  "Развитие дошкольного образования" </t>
  </si>
  <si>
    <t>55 1 00 00000</t>
  </si>
  <si>
    <t>Обеспечение деятельности детских дошкольных учреждений</t>
  </si>
  <si>
    <t>55 1 01 00000</t>
  </si>
  <si>
    <t>Основное мероприятие. Обеспечение деятельности  (оказание услуг) детских дошкольных учреждений</t>
  </si>
  <si>
    <t>55 1 01 09420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</si>
  <si>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</si>
  <si>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</si>
  <si>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</si>
  <si>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 xml:space="preserve">Основное мероприятие.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</t>
  </si>
  <si>
    <t>55 1 02 00000</t>
  </si>
  <si>
    <t>55 1 02 71570</t>
  </si>
  <si>
    <t>Исполнение судебных решений по иску в отношении общеобразовательных организациях</t>
  </si>
  <si>
    <t>55 1 03 08421</t>
  </si>
  <si>
    <t>610</t>
  </si>
  <si>
    <t>Муниципальная программа  "Организация временного трудоустройство несовершеннолетних граждан в возрасте от 14 до 18 лет в свободное от учебы время, в том числе в каникулярный период, в Малоархангельском районе Орловской области на 2023-2026г"</t>
  </si>
  <si>
    <t xml:space="preserve">Подпрограмма 2  "Развитие общего образования" </t>
  </si>
  <si>
    <t>55 2 00 00000</t>
  </si>
  <si>
    <t xml:space="preserve">Основное мероприятие "Обеспечение деятельности (оказания услуг) общеобразовательных учреждений." </t>
  </si>
  <si>
    <t>55 2 01 00000</t>
  </si>
  <si>
    <t>Обеспечение деятельности общеобразовательных учреждений</t>
  </si>
  <si>
    <t>55 2 01 09421</t>
  </si>
  <si>
    <t>Основное мероприятие "Создание условий для сохранения и укрепления здоровья детей"</t>
  </si>
  <si>
    <t>55 2 02 00000</t>
  </si>
  <si>
    <t>Софинансирование мероприятий  по обеспечению питанием учащихся муниципальных общеобразовательных организаций</t>
  </si>
  <si>
    <t>55 2 02 72410</t>
  </si>
  <si>
    <t>55 2 02 S2410</t>
  </si>
  <si>
    <t>Мероприятий  по обеспечению питанием учащихся муниципальных общеобразовательных организаций находящихся на надомном обучении</t>
  </si>
  <si>
    <t>55 2 10 08421</t>
  </si>
  <si>
    <t>Основное мероприятие «Организация бесплатного горячего питания обучающихся,получающих начальное общее образование»</t>
  </si>
  <si>
    <t>55 2 03 00000</t>
  </si>
  <si>
    <t>55 2 03 L3040</t>
  </si>
  <si>
    <t xml:space="preserve">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</si>
  <si>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55 2 04 00000</t>
  </si>
  <si>
    <t>55 2 04 71570</t>
  </si>
  <si>
    <t>Ежемесячное денежное вознаграждение за классное руководство</t>
  </si>
  <si>
    <t>55 2 05 00000</t>
  </si>
  <si>
    <t>55 2 05 71500</t>
  </si>
  <si>
    <t>55 2 06 00000</t>
  </si>
  <si>
    <t>55 2 06 53030</t>
  </si>
  <si>
    <t>Основное мероприятие Cтроительство, реконструкцию и капитальный ремонт образовательных организаций «Обустройство теплых санитарно-бытовых помещений»</t>
  </si>
  <si>
    <t>55 2 07 00000</t>
  </si>
  <si>
    <t>55 2 07 02310</t>
  </si>
  <si>
    <t>55 2 07 82310</t>
  </si>
  <si>
    <t>55 2 07 72310</t>
  </si>
  <si>
    <t>Выплата педагогическим работникам муниципальных образовательных организаций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</t>
  </si>
  <si>
    <t>55 2 08 00000</t>
  </si>
  <si>
    <t>55 2 08 71970</t>
  </si>
  <si>
    <t>Реализация мероприятий по модернизации школьных систем образования</t>
  </si>
  <si>
    <t>55 2 09 L7500</t>
  </si>
  <si>
    <t>55 2 10 09421</t>
  </si>
  <si>
    <t>Основное мероприятие федерального проекта "Успех каждого ребенка" национального проекта Образование"</t>
  </si>
  <si>
    <t>55 2 E2 00000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</si>
  <si>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</t>
  </si>
  <si>
    <t>55 2 Е2 50970</t>
  </si>
  <si>
    <t>Проведение мероприятий по обеспечению деятельности советников директоров по воспитанию и взаимодействию с детскими общественными объединениями в общеобразовательных организациях</t>
  </si>
  <si>
    <t>55 2 EB 51790</t>
  </si>
  <si>
    <t>Муниципальная программа «Противодействие экстремизму и профилактики терроризма на территории Малоархангельского района на 2019-2022 годы»</t>
  </si>
  <si>
    <t>Дополнительное образование</t>
  </si>
  <si>
    <t xml:space="preserve">Подпрограмма 3 «Развитие дополнительного образования» </t>
  </si>
  <si>
    <t>55 3 00 00000</t>
  </si>
  <si>
    <t>Основное мероприятие: Обеспечение деятельности (оказания услуг) учреждений дополнительного образования</t>
  </si>
  <si>
    <t>55 3 01 00000</t>
  </si>
  <si>
    <t>55 3 01 09423</t>
  </si>
  <si>
    <t>Капитальный ремонт крыши в МБОУ ДО «Малоархангельский районный ДДТ»</t>
  </si>
  <si>
    <t>55 3 04 72320</t>
  </si>
  <si>
    <t>Основное мероприятие «Разработка ПСД по капитальному ремонту крыши в МБОУ ДО «Малоархангельский районный ДДТ»</t>
  </si>
  <si>
    <t>55 3 03 09424</t>
  </si>
  <si>
    <t>Обеспечение функционирования модели персонифицированного финансирования дополнительного образования детей</t>
  </si>
  <si>
    <t>55 3 02 80141</t>
  </si>
  <si>
    <t>Субсидии автономным учреждениям</t>
  </si>
  <si>
    <t>Гранты в форме субсидии автономным учреждениям</t>
  </si>
  <si>
    <t>620</t>
  </si>
  <si>
    <t>Субсидии некоммерческим организациям (за исключением государственных (муниципальных) учреждений</t>
  </si>
  <si>
    <t>Субсидии (гранты в форме субсидий) на финансовое обеспечение затрат,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</si>
  <si>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630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</si>
  <si>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</si>
  <si>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Муниципальная программа «Развитие отрасли культуры и архивного дела Малоархангельского района на 2022-2025 годы»</t>
  </si>
  <si>
    <t>57 0 00 00000</t>
  </si>
  <si>
    <t>Подпрограмма 2 «Поддержка и развитие дополнительного детского образования в сфере культуры»</t>
  </si>
  <si>
    <t>57 2 00 00000</t>
  </si>
  <si>
    <t>Основное мероприятие обеспечение деятельности (оказания услуг) учреждений дополнительного образования в рамках подпрограммы «Поддержка и развитие дополнительного детского образования в сфере культуры» муниципальной программы «Развитие отрасли культуры и архивного дела Малоархангельского района на 2022-2025 годы»</t>
  </si>
  <si>
    <t>57 2 01 00000</t>
  </si>
  <si>
    <t>Обеспечение деятельности учреждений дополнительного образования</t>
  </si>
  <si>
    <t>57 2 01 09508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</si>
  <si>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</si>
  <si>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55 2 Е2 54910</t>
  </si>
  <si>
    <t>Субсидия бюджетным учреждениям на капитальный ремонт</t>
  </si>
  <si>
    <t>57 2 A1 55190</t>
  </si>
  <si>
    <t>Мероприятия по укреплению и обновлению материально-технической базы учреждений культуры</t>
  </si>
  <si>
    <t>57 2 02 74670</t>
  </si>
  <si>
    <t>Муниципальная программа «Развитие образования Малоархангельского района на 2021-2025 годы»</t>
  </si>
  <si>
    <t>Основное мероприятие «Оздоровление детей в рамках муниципальной программы</t>
  </si>
  <si>
    <t>55 4 01 09750</t>
  </si>
  <si>
    <t xml:space="preserve"> Реализация основного мероприятия </t>
  </si>
  <si>
    <t>Основное мероприятие «Субсидия на оплату путевок в организации, оказывающие услуги по отдыху и оздоровлению детей в 2021 году»</t>
  </si>
  <si>
    <t>55 4 02 S0850</t>
  </si>
  <si>
    <t>Софинансирование мероприятий по организации оздоровительной кампании для детей</t>
  </si>
  <si>
    <t>Муниципальная программа «Комплексные меры противодействия злоупотреблению наркотиков и их незаконному обороту на 2021-2024 годы»</t>
  </si>
  <si>
    <t>56 0 00 00000</t>
  </si>
  <si>
    <t xml:space="preserve">Реализация основного мероприятия </t>
  </si>
  <si>
    <t>56 0 00 09751</t>
  </si>
  <si>
    <t>Муниципальная программа «Молодёжь Малоархангельского района»</t>
  </si>
  <si>
    <t>76 0 01 85220</t>
  </si>
  <si>
    <t>Подпрограмма 1 "Развитие добровольчества (волонтерства) в Малоархангельском районе "</t>
  </si>
  <si>
    <t>Подпрограмма 2 "Нравственное, патриотическое воспитание и подготовка граждан к военной службе"</t>
  </si>
  <si>
    <t>76 0 02 85220</t>
  </si>
  <si>
    <t>55 2 08 09452</t>
  </si>
  <si>
    <t>Основное мероприятие "Содержание централизованной бухгалтерии отдела образования, молодёжной политики, физической культуры и спорта."</t>
  </si>
  <si>
    <t>1</t>
  </si>
  <si>
    <t>6</t>
  </si>
  <si>
    <t>Подпрограмма 1 «Оказание муниципальных услуг в сфере культуры и архивного дела в Малоархангельском районе»</t>
  </si>
  <si>
    <t>57 1 01 09508</t>
  </si>
  <si>
    <t>Основное мероприятие: Организация библиотечного обслуживания населения района в рамках подпрограммы оказание муниципальных услуг в сфере культуры и архивного дела в Малоархангельском районе» муниципальной программы «Развитие отрасли культуры и архивного дела Малоархангельского района на 2022-2025 годы»</t>
  </si>
  <si>
    <t>Обеспечение деятельности учреждений культуры</t>
  </si>
  <si>
    <t>Реализация мероприятий по модернизации библиотек в части комплектования книжных фондов библиотек в рамках подпрограммы "Оказание муниципальных услуг в сфере культуры и архивного дела в Малоархангельском районе" муниципальной программы "Культура Малоархангельского района на 2017-2021 годы"</t>
  </si>
  <si>
    <t>57 1 01 L519F</t>
  </si>
  <si>
    <t>Основное мероприятие: Проведение культурно-досуговых мероприятий, создание условий для занятий творческой деятельностью на непрофессиональной (любительской) основе района в рамках подпрограммы оказание муниципальных услуг в сфере культуры и архивного дела в Малоархангельском районе» муниципальной программы «Развитие отрасли культуры и архивного дела Малоархангельского района на 2022-2025 годы»</t>
  </si>
  <si>
    <t>57 1 02 09508</t>
  </si>
  <si>
    <t xml:space="preserve">Капитальный ремонт здания кинотеатра «Колос» </t>
  </si>
  <si>
    <t>57 1 03 09509</t>
  </si>
  <si>
    <t>Приобретение передвижных многофункциональных культурных центров (автоклубов) для обслуживания сельских поселений района</t>
  </si>
  <si>
    <t>57 1 04 09509</t>
  </si>
  <si>
    <t>Муниципальная программа «Сохранение, реконструкция, ремонт и благоустройство военно-мемориальных объектов в Малоархангельском районе на 2017-2021г».</t>
  </si>
  <si>
    <t>60 0 00 00000</t>
  </si>
  <si>
    <t>60 0 00 29103</t>
  </si>
  <si>
    <t>Муниципальная программа «Сохранение, реконструкция, ремонт и благоустройство военно-мемориальных объектов в Малоархангельском районе на 2022-2026г».</t>
  </si>
  <si>
    <t>Проведение ремонта и благоустройства воинских захоронений, братских могил и памятных знаков, расположенных на территории Малоархангельского района</t>
  </si>
  <si>
    <t>60 0 01 71790</t>
  </si>
  <si>
    <t>Содержание и благоустройство воинских захоронений, братских могил и памятных знаков, расположенных на территории Малоархангельского района</t>
  </si>
  <si>
    <t>60 0 01 81790</t>
  </si>
  <si>
    <t>Увековечение памяти погибших</t>
  </si>
  <si>
    <t>60 0 02 L2990</t>
  </si>
  <si>
    <t>Непрограммная часть областного бюджета</t>
  </si>
  <si>
    <t>Центральный аппарат в рамках непрограммной части областного бюджета</t>
  </si>
  <si>
    <t>86 0 00 09510</t>
  </si>
  <si>
    <t>Публичные нормативные социальные выплаты гражданам</t>
  </si>
  <si>
    <t>310</t>
  </si>
  <si>
    <t>Муниципальная программа «О дополнительных мерах реабилитации и социализации лиц, выполняющих (выполнявших) задачи в ходе специальной военной операции на территориях Украины, Донецкой Народной Республики и Луганской Народной Республики с 24 февраля 2022 года, и членов их семей»</t>
  </si>
  <si>
    <t>49 0 00 00000</t>
  </si>
  <si>
    <t>Основное мероприятие «Социальная адаптация участников СВО через вовлечение в трудовую деятельность»</t>
  </si>
  <si>
    <t>49 0 01 80530</t>
  </si>
  <si>
    <t>Основное мероприятие «Социальная адаптация участников СВО через вовлечение в деятельность сообществ, в том числе с участием детей»</t>
  </si>
  <si>
    <t>49 0 02 80530</t>
  </si>
  <si>
    <t>Основное мероприятие «Решение социально-бытовых вопросов семей участников СВО»</t>
  </si>
  <si>
    <t>49 0 03 80530</t>
  </si>
  <si>
    <t>86 0 00 09514</t>
  </si>
  <si>
    <t>Стипендии</t>
  </si>
  <si>
    <t>340</t>
  </si>
  <si>
    <t>360</t>
  </si>
  <si>
    <t>Предоставление дополнительных мер социальной поддержки граждан, направленных для прохождения военной службы по контракту для участия в специальной военной операции на территориях Донецкой Народной Республики, Луганской Народной Республики и Украины</t>
  </si>
  <si>
    <t>86 0 00 29515</t>
  </si>
  <si>
    <t>Обеспечение жильем отдельных категорий граждан, установленных Федеральным законом от 12 января 1995 года №5-ФЗ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 в рамках непрограммной части районного бюджета</t>
  </si>
  <si>
    <t>86 0 00 51340</t>
  </si>
  <si>
    <t>Обеспечение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</si>
  <si>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86 0 00 51760</t>
  </si>
  <si>
    <t xml:space="preserve"> Муниципальная программа "Обеспечение жильем молодых семей"</t>
  </si>
  <si>
    <t>58 0 00 00000</t>
  </si>
  <si>
    <t>Основное мероприятие "Предоставление социальных выплат молодым семьям-участникам подпрограммы на приобретение (строительство) жилья"</t>
  </si>
  <si>
    <t>Реализация мероприятий по обеспечению жильем молодых семей</t>
  </si>
  <si>
    <t>58 0 00 L4970</t>
  </si>
  <si>
    <t>Выплата единовременного пособия при всех формах устройства детей, лишенных родительского попечения, в семью в рамках непрограммной части районного бюджета</t>
  </si>
  <si>
    <t>86 0 00 52600</t>
  </si>
  <si>
    <t>86 0 00 71510</t>
  </si>
  <si>
    <t>Обеспечение бесплатного проезда на городском, пригородном (в сельской местности - на внутрирайонном) транспорте (кроме такси), а также 2 раза в год к месту жительства и обратно к месту учебы детей-сирот и детей, оставшихся без попечения родителей, лиц из их числа, обучающихся в государственных областных, муниципальных образовательных учреждениях Орловской области в рамках подпрограммы "Реализация дополнительных гарантий прав детей-сирот и детей, оставшихся без попечения родителей, а также лиц из их числа" государственной программы Орловской области "Социальная поддержка граждан Орловской области"</t>
  </si>
  <si>
    <t>86 0 00 72470</t>
  </si>
  <si>
    <t>86 0 00 72480</t>
  </si>
  <si>
    <t>Обеспечение единовременной выплаты на ремонт жилых помещений, закрепленных на правах собственности за детьми сиротами и детьми, оставшимися без попечения родителей, лицами из числа детей-сирот и детей, оставшихся без попечения родителей в рамках непрограммной части районного бюджета</t>
  </si>
  <si>
    <t>86 0 00 72490</t>
  </si>
  <si>
    <t>86 0 00 72500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</si>
  <si>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в рамках непрограммной части районного бюджета</t>
  </si>
  <si>
    <t>86 0 00 72950</t>
  </si>
  <si>
    <t>86 0 00 72960</t>
  </si>
  <si>
    <t>Выполнение полномочий в сфере опеки и попечительства в рамках непрограммной части районного бюджета</t>
  </si>
  <si>
    <t>86 0 00 71600</t>
  </si>
  <si>
    <t>Организация временного социально-бытового обустройства граждан Российской Федерации, Украины, Донецкой Народной Республики, Луганской Народной Республики и лиц без гражданства, постоянно проживающих на территориях Украины, Донецкой Народной Республики, Луганской Народной Республики, вынуждено покинувших территории Украины, Донецкой Народной Республики, Луганской Народной Республики и прибывших на территорию Орловской области в экстренном массовом порядке в 2022 году, источником финансового обеспечения которых являются поступления от денежных пожертвований в областной бюджет на эти цели</t>
  </si>
  <si>
    <t>86 0 00 74950</t>
  </si>
  <si>
    <t>Муниципальная программа "Развитие физической культуры и спорта в Малоархангельском районе на 2021-2026 годы»</t>
  </si>
  <si>
    <t>59 0 00 00000</t>
  </si>
  <si>
    <t>59 0 00 09513</t>
  </si>
  <si>
    <t>Премии и гранты</t>
  </si>
  <si>
    <t>Создание, строительство или модернизация объектов спорта</t>
  </si>
  <si>
    <t>86 0 00 72310</t>
  </si>
  <si>
    <t>Процентные платежи по муниципальному долгу</t>
  </si>
  <si>
    <t>86 0 00 09511</t>
  </si>
  <si>
    <t>Обслуживание государственного (муниципального) долга</t>
  </si>
  <si>
    <t>Обслуживание муниципального долга</t>
  </si>
  <si>
    <t>Выравнивание бюджетной обеспеченности поселений из бюджета муниципального района в рамках непрограммной части районного бюджета</t>
  </si>
  <si>
    <t>86 0 00 71560</t>
  </si>
  <si>
    <t xml:space="preserve">Дотации </t>
  </si>
  <si>
    <t>510</t>
  </si>
  <si>
    <t>Поддержка мер по обеспечению сбалансированности бюджетов в рамках непрограммной части районного бюджета</t>
  </si>
  <si>
    <t>86 0 00 81560</t>
  </si>
  <si>
    <t>Иные межбюджетные трансферты, передаваемые для  компенсации дополнительных расходов,возникших в результате решения  вопросов местного значения поселений района</t>
  </si>
  <si>
    <t>86 0 00 91560</t>
  </si>
  <si>
    <t>Условно утвержденные расходы в рамках непрограммной части районного бюджета</t>
  </si>
  <si>
    <t>86 0 00 99990</t>
  </si>
  <si>
    <t>Приложение 5</t>
  </si>
  <si>
    <t xml:space="preserve">                                                   Приложение 7</t>
  </si>
  <si>
    <t>Ведомственная структура расходов районного бюджета на 2024 год и плановый период 2025 и 2026 годов</t>
  </si>
  <si>
    <t>Вед</t>
  </si>
  <si>
    <t>Средства бюджета г. Малоархангельск</t>
  </si>
  <si>
    <t>Отдел по управлению муниципальным имуществом и землеустройству администрации Малоархангельского района Орловской области</t>
  </si>
  <si>
    <t>Основное мероприятие 7 «Приобретение автотранспорта, спецтехники и оборудования, в том числе на условиях лизинга»</t>
  </si>
  <si>
    <t>Администрация Малоархангельского района</t>
  </si>
  <si>
    <t>902</t>
  </si>
  <si>
    <t>Муниципальная программа "Развитие муниципальной службы в Малоархангельском районе на 2023 — 2027 годы"</t>
  </si>
  <si>
    <t>Муниципальная программа  "Профилактика правонарушений в Малоархангельском  районе на 2021 — 2024 годы"</t>
  </si>
  <si>
    <t>53 0 03 00000</t>
  </si>
  <si>
    <t>79 0 00 00000</t>
  </si>
  <si>
    <t>54 0 07 S9605</t>
  </si>
  <si>
    <t>54 0 07 09505</t>
  </si>
  <si>
    <t>61 0 00 00000</t>
  </si>
  <si>
    <t>61 0 01 70140</t>
  </si>
  <si>
    <t>75 3 02 L5760</t>
  </si>
  <si>
    <t xml:space="preserve">Охрана окружающей среды </t>
  </si>
  <si>
    <t xml:space="preserve">Другие вопросы в области охраны окружающей среды </t>
  </si>
  <si>
    <t>Муниципальная программа "Обеспечение жильем молодых семей"</t>
  </si>
  <si>
    <t>Финансовый отдел администрации Малоархангельского района</t>
  </si>
  <si>
    <t>Районный Совет народных депутатов</t>
  </si>
  <si>
    <t>903</t>
  </si>
  <si>
    <t>Депутаты районного Совета и их помощники в рамках непрограммной части районного бюджета</t>
  </si>
  <si>
    <t>Контрольно-счетная палата</t>
  </si>
  <si>
    <t xml:space="preserve">Отдел жилищно-коммунального хозяйства и топливно-энергетического комплекса администрации Малоархангельского района  </t>
  </si>
  <si>
    <t>Капитальный ремонт здания кинотеатра «Колос»</t>
  </si>
  <si>
    <t>Отдел образования, молодежной политики, физической культуры и спорта администрации Малоархангельского района</t>
  </si>
  <si>
    <t>Муниципальная программа  "Организация временного трудоустройство несовершеннолетних граждан в возрасте от 14 до 18 лет в свободное от учебы время, в том числе в каникулярный период, в Малоархангельском районе Орловской области на 2020-2023г"</t>
  </si>
  <si>
    <t>Исполнение судебных решений по иску в отношении общеобразовательных организаций</t>
  </si>
  <si>
    <t>55 2 11 72411</t>
  </si>
  <si>
    <t>Ежемесячное денежное вознаграждение за классное руководство за счет федеральных средств</t>
  </si>
  <si>
    <t>Основное мероприятие Cтроительство, реконструкцию и капитальный ремонт образовательных организаций</t>
  </si>
  <si>
    <t>Основное мероприятие «Субсидия на оплату путевок в организации, оказывающие услуги по отдыху и оздоровлению детей в 2023 году»</t>
  </si>
  <si>
    <t>Муниципальная программа «Комплексные меры противодействия злоупотреблению наркотиков и их незаконному обороту на 2020-2024 годы»</t>
  </si>
  <si>
    <t>Непрограммная часть районного бюджета «Акция дорога в школу»</t>
  </si>
  <si>
    <t>Отдел культуры и архивного дела администрации Малоархангельского района</t>
  </si>
  <si>
    <t>Капитальный ремонт здания кинотеатра «Колос» структурное подразделение МБУ «Дом культуры города Малоархангельск»</t>
  </si>
  <si>
    <t>Муниципальная программа «Сохранение, реконструкция, ремонт и благоустройство военно-мемориальных объектов в Малоархангельском районе на 2021-2026г».</t>
  </si>
  <si>
    <t xml:space="preserve">                                                   Приложение 8</t>
  </si>
  <si>
    <t xml:space="preserve">                                                                                                 №   36/208 -РС от    26.12.2023 года</t>
  </si>
  <si>
    <t xml:space="preserve">Распределение дотаций на выравнивание бюджетной обеспеченности поселений </t>
  </si>
  <si>
    <t>На 2024 год и на плановый период 2025 и 2026 годов</t>
  </si>
  <si>
    <t>Губкинское сельское поселение</t>
  </si>
  <si>
    <t>Дубовицкое сельское поселение</t>
  </si>
  <si>
    <t>Ленинское сельское поселение</t>
  </si>
  <si>
    <t>Луковское сельское поселение</t>
  </si>
  <si>
    <t>Октябрьское сельское поселение</t>
  </si>
  <si>
    <t>Первомайское сельское поселение</t>
  </si>
  <si>
    <t>Подгородненское сельское поселение</t>
  </si>
  <si>
    <t>ИТОГО :</t>
  </si>
  <si>
    <t xml:space="preserve">                                                   Приложение 9</t>
  </si>
  <si>
    <t>Распределение субвенции бюджетам поселений на осуществление полномочий по
первичному воинскому учету на территориях, где отсутствуют военные
комиссариаты на плановый период 2024 и  плановый период 2025 и 2026 годы</t>
  </si>
  <si>
    <t>Наименование поселения</t>
  </si>
  <si>
    <t xml:space="preserve">                                                   Приложение 10</t>
  </si>
  <si>
    <t>к Решению районного Совета народных депутатов</t>
  </si>
  <si>
    <t>Прогнозируемое</t>
  </si>
  <si>
    <t>поступление доходов и распределение бюджетных ассигнований Дорожного фонда Малоархангельского района Орловской области на 2024 год и плановый период 2025 и 2026 годов</t>
  </si>
  <si>
    <t>Наименование  показателя</t>
  </si>
  <si>
    <t>Переходящий остаток на 01.01.2024г</t>
  </si>
  <si>
    <t>Налоговые доходы Дорожного фонда Орловской области</t>
  </si>
  <si>
    <t>Безвозмездные поступления из областного бюджета</t>
  </si>
  <si>
    <t>Всего расходы</t>
  </si>
  <si>
    <t>Строительство, реконструкция, капитальный ремонт, ремонт и содержание автомобильных дорог общего пользования местного значения, повышение безопасности дорожного движения</t>
  </si>
  <si>
    <t xml:space="preserve">                                                   Приложение 11</t>
  </si>
  <si>
    <t>Программа
Муниципальных внутренних заимствований Малоархангельского района 
на 2024 год и плановый период 2025 и 2026 годов</t>
  </si>
  <si>
    <t>Показатели</t>
  </si>
  <si>
    <t>Внутренние заимствования (привлечение/погашение)</t>
  </si>
  <si>
    <t>Кредиты кредитных организаций в валюте Российской Федерации</t>
  </si>
  <si>
    <t>Погашение бюджетами муниципальных районов кредитов от кредитных организаций</t>
  </si>
  <si>
    <t xml:space="preserve">                                                   Приложение 12</t>
  </si>
  <si>
    <t>Распределение иных межбюджетных трансфертов передаваемых для компенсации дополнительных расходов, возникших в результате решения вопросов местного значения</t>
  </si>
  <si>
    <t xml:space="preserve">Распределение иных межбюджетных трансфертов </t>
  </si>
  <si>
    <t>на 2024 год и на плановый период 2025 и 2026 годов р.1403</t>
  </si>
  <si>
    <t>Нераспределенный остаток</t>
  </si>
  <si>
    <t>Приложение 6</t>
  </si>
  <si>
    <t xml:space="preserve">                                                   Приложение 13</t>
  </si>
  <si>
    <t>Распределение иных межбюджетных трансфертов  на выполнение части полномочий по организации в границах поселения водоснабжения населения, водоотведения, снабжения населения топливом</t>
  </si>
  <si>
    <t>на 2024 год и на плановый период 2025 и 2026 годов р.0502</t>
  </si>
  <si>
    <t xml:space="preserve">Распределение иных межбюджетных трансфертов на выполнение части полномочий по организации ритуальных услуг и содержанию мест захоронения </t>
  </si>
  <si>
    <t>на 2024 год и на плановый период 2025 и 2026 годов р.0503</t>
  </si>
  <si>
    <t>Распределение иных межбюджетных трансфертов на выполнение части полномочий по накоплению (в том числе раздельному накоплению) и транспортированию твердых коммунальных отходов</t>
  </si>
  <si>
    <t>№   37/220-РС от 25.01.2024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</si>
</sst>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000000"/>
    <numFmt numFmtId="167" formatCode="_-* #,##0.00&quot;р.&quot;_-;\-* #,##0.00&quot;р.&quot;_-;_-* \-??&quot;р.&quot;_-;_-@_-"/>
  </numFmts>
  <fonts count="71">
    <font>
      <sz val="10"/>
      <color indexed="8"/>
      <name val="Arial Cyr"/>
      <family val="0"/>
    </font>
    <font>
      <sz val="10"/>
      <name val="Arial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58"/>
      <name val="Calibri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19"/>
      <name val="Calibri"/>
      <family val="0"/>
    </font>
    <font>
      <b/>
      <sz val="11"/>
      <color indexed="63"/>
      <name val="Calibri"/>
      <family val="0"/>
    </font>
    <font>
      <b/>
      <sz val="18"/>
      <color indexed="62"/>
      <name val="Cambria"/>
      <family val="0"/>
    </font>
    <font>
      <sz val="11"/>
      <color indexed="10"/>
      <name val="Calibri"/>
      <family val="0"/>
    </font>
    <font>
      <sz val="10"/>
      <color indexed="8"/>
      <name val="Arial"/>
      <family val="0"/>
    </font>
    <font>
      <i/>
      <sz val="10"/>
      <color indexed="8"/>
      <name val="Arial"/>
      <family val="0"/>
    </font>
    <font>
      <b/>
      <sz val="10"/>
      <color indexed="8"/>
      <name val="Arial Cyr"/>
      <family val="0"/>
    </font>
    <font>
      <sz val="11"/>
      <color indexed="8"/>
      <name val="Calibri"/>
      <family val="0"/>
    </font>
    <font>
      <sz val="11"/>
      <color indexed="8"/>
      <name val="Arial"/>
      <family val="0"/>
    </font>
    <font>
      <sz val="11"/>
      <color indexed="8"/>
      <name val="Arial Cyr"/>
      <family val="0"/>
    </font>
    <font>
      <b/>
      <sz val="11"/>
      <color indexed="8"/>
      <name val="Arial"/>
      <family val="0"/>
    </font>
    <font>
      <b/>
      <sz val="11"/>
      <color indexed="8"/>
      <name val="Arial Cyr"/>
      <family val="0"/>
    </font>
    <font>
      <sz val="13"/>
      <color indexed="8"/>
      <name val="Arial"/>
      <family val="0"/>
    </font>
    <font>
      <b/>
      <sz val="13"/>
      <color indexed="8"/>
      <name val="Arial"/>
      <family val="0"/>
    </font>
    <font>
      <b/>
      <sz val="13"/>
      <color indexed="8"/>
      <name val="Times New Roman"/>
      <family val="0"/>
    </font>
    <font>
      <b/>
      <sz val="10"/>
      <color indexed="8"/>
      <name val="Arial"/>
      <family val="0"/>
    </font>
    <font>
      <sz val="13"/>
      <color indexed="8"/>
      <name val="Times New Roman"/>
      <family val="0"/>
    </font>
    <font>
      <sz val="11"/>
      <name val="Arial"/>
      <family val="2"/>
    </font>
    <font>
      <i/>
      <sz val="11"/>
      <color indexed="8"/>
      <name val="Arial"/>
      <family val="0"/>
    </font>
    <font>
      <i/>
      <sz val="13"/>
      <color indexed="8"/>
      <name val="Times New Roman"/>
      <family val="0"/>
    </font>
    <font>
      <i/>
      <sz val="11"/>
      <name val="Arial"/>
      <family val="2"/>
    </font>
    <font>
      <i/>
      <u val="single"/>
      <sz val="13"/>
      <color indexed="8"/>
      <name val="Times New Roman"/>
      <family val="0"/>
    </font>
    <font>
      <i/>
      <u val="single"/>
      <sz val="11"/>
      <color indexed="8"/>
      <name val="Arial"/>
      <family val="0"/>
    </font>
    <font>
      <sz val="12"/>
      <color indexed="8"/>
      <name val="Times New Roman"/>
      <family val="1"/>
    </font>
    <font>
      <i/>
      <u val="single"/>
      <sz val="11"/>
      <color indexed="8"/>
      <name val="Arial Cyr"/>
      <family val="0"/>
    </font>
    <font>
      <u val="single"/>
      <sz val="11"/>
      <color indexed="8"/>
      <name val="Arial"/>
      <family val="0"/>
    </font>
    <font>
      <u val="single"/>
      <sz val="11"/>
      <color indexed="8"/>
      <name val="Arial Cyr"/>
      <family val="0"/>
    </font>
    <font>
      <b/>
      <u val="single"/>
      <sz val="11"/>
      <color indexed="8"/>
      <name val="Arial"/>
      <family val="2"/>
    </font>
    <font>
      <sz val="10"/>
      <color indexed="60"/>
      <name val="Arial"/>
      <family val="0"/>
    </font>
    <font>
      <b/>
      <i/>
      <sz val="11"/>
      <color indexed="8"/>
      <name val="Arial"/>
      <family val="2"/>
    </font>
    <font>
      <b/>
      <i/>
      <u val="single"/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10"/>
      <name val="Arial Cyr"/>
      <family val="0"/>
    </font>
    <font>
      <sz val="11"/>
      <color indexed="8"/>
      <name val="Times New Roman"/>
      <family val="1"/>
    </font>
    <font>
      <i/>
      <u val="single"/>
      <sz val="10"/>
      <color indexed="8"/>
      <name val="Arial"/>
      <family val="0"/>
    </font>
    <font>
      <sz val="14"/>
      <color indexed="8"/>
      <name val="Arial Cyr"/>
      <family val="0"/>
    </font>
    <font>
      <b/>
      <sz val="14"/>
      <color indexed="8"/>
      <name val="Arial Cyr"/>
      <family val="0"/>
    </font>
    <font>
      <sz val="12"/>
      <color indexed="8"/>
      <name val="Arial Cyr"/>
      <family val="0"/>
    </font>
    <font>
      <b/>
      <sz val="12"/>
      <color indexed="8"/>
      <name val="Times New Roman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0" borderId="0" applyNumberFormat="0" applyBorder="0" applyAlignment="0" applyProtection="0"/>
    <xf numFmtId="0" fontId="2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1" applyNumberFormat="0" applyAlignment="0" applyProtection="0"/>
    <xf numFmtId="0" fontId="5" fillId="27" borderId="2" applyNumberFormat="0" applyAlignment="0" applyProtection="0"/>
    <xf numFmtId="0" fontId="6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8" borderId="0" applyNumberFormat="0" applyBorder="0" applyAlignment="0" applyProtection="0"/>
    <xf numFmtId="0" fontId="0" fillId="0" borderId="0">
      <alignment/>
      <protection/>
    </xf>
    <xf numFmtId="0" fontId="0" fillId="29" borderId="7" applyNumberFormat="0" applyAlignment="0" applyProtection="0"/>
    <xf numFmtId="0" fontId="13" fillId="26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" fontId="0" fillId="0" borderId="9">
      <alignment horizontal="center" vertical="top"/>
      <protection/>
    </xf>
    <xf numFmtId="49" fontId="16" fillId="0" borderId="9">
      <alignment horizontal="left" vertical="center" wrapText="1"/>
      <protection/>
    </xf>
    <xf numFmtId="49" fontId="17" fillId="0" borderId="9">
      <alignment horizontal="left" vertical="center" wrapText="1"/>
      <protection/>
    </xf>
    <xf numFmtId="49" fontId="0" fillId="0" borderId="9">
      <alignment horizontal="center" vertical="top"/>
      <protection/>
    </xf>
    <xf numFmtId="0" fontId="18" fillId="0" borderId="9">
      <alignment vertical="top" wrapText="1"/>
      <protection/>
    </xf>
    <xf numFmtId="0" fontId="18" fillId="0" borderId="9">
      <alignment vertical="top" wrapText="1"/>
      <protection/>
    </xf>
    <xf numFmtId="49" fontId="0" fillId="0" borderId="9">
      <alignment horizontal="center" vertical="top"/>
      <protection/>
    </xf>
    <xf numFmtId="49" fontId="17" fillId="0" borderId="9">
      <alignment horizontal="center" vertical="center"/>
      <protection/>
    </xf>
    <xf numFmtId="0" fontId="18" fillId="0" borderId="9">
      <alignment vertical="top" wrapText="1"/>
      <protection/>
    </xf>
    <xf numFmtId="49" fontId="17" fillId="0" borderId="9">
      <alignment horizontal="center" vertical="center"/>
      <protection/>
    </xf>
    <xf numFmtId="0" fontId="18" fillId="0" borderId="9">
      <alignment vertical="top" wrapText="1"/>
      <protection/>
    </xf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55" fillId="34" borderId="0" applyNumberFormat="0" applyBorder="0" applyAlignment="0" applyProtection="0"/>
    <xf numFmtId="0" fontId="55" fillId="35" borderId="0" applyNumberFormat="0" applyBorder="0" applyAlignment="0" applyProtection="0"/>
    <xf numFmtId="0" fontId="56" fillId="36" borderId="10" applyNumberFormat="0" applyAlignment="0" applyProtection="0"/>
    <xf numFmtId="0" fontId="57" fillId="37" borderId="11" applyNumberFormat="0" applyAlignment="0" applyProtection="0"/>
    <xf numFmtId="0" fontId="58" fillId="37" borderId="10" applyNumberFormat="0" applyAlignment="0" applyProtection="0"/>
    <xf numFmtId="167" fontId="0" fillId="0" borderId="0" applyFill="0" applyBorder="0" applyAlignment="0" applyProtection="0"/>
    <xf numFmtId="42" fontId="1" fillId="0" borderId="0" applyFill="0" applyBorder="0" applyAlignment="0" applyProtection="0"/>
    <xf numFmtId="0" fontId="59" fillId="0" borderId="12" applyNumberFormat="0" applyFill="0" applyAlignment="0" applyProtection="0"/>
    <xf numFmtId="0" fontId="60" fillId="0" borderId="13" applyNumberFormat="0" applyFill="0" applyAlignment="0" applyProtection="0"/>
    <xf numFmtId="0" fontId="61" fillId="0" borderId="14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15" applyNumberFormat="0" applyFill="0" applyAlignment="0" applyProtection="0"/>
    <xf numFmtId="0" fontId="63" fillId="38" borderId="16" applyNumberFormat="0" applyAlignment="0" applyProtection="0"/>
    <xf numFmtId="0" fontId="64" fillId="0" borderId="0" applyNumberFormat="0" applyFill="0" applyBorder="0" applyAlignment="0" applyProtection="0"/>
    <xf numFmtId="0" fontId="65" fillId="39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66" fillId="4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41" borderId="17" applyNumberFormat="0" applyFont="0" applyAlignment="0" applyProtection="0"/>
    <xf numFmtId="9" fontId="1" fillId="0" borderId="0" applyFill="0" applyBorder="0" applyAlignment="0" applyProtection="0"/>
    <xf numFmtId="0" fontId="68" fillId="0" borderId="18" applyNumberFormat="0" applyFill="0" applyAlignment="0" applyProtection="0"/>
    <xf numFmtId="0" fontId="6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0" fillId="42" borderId="0" applyNumberFormat="0" applyBorder="0" applyAlignment="0" applyProtection="0"/>
  </cellStyleXfs>
  <cellXfs count="606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0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0" fillId="0" borderId="0" xfId="0" applyFont="1" applyAlignment="1">
      <alignment horizontal="justify"/>
    </xf>
    <xf numFmtId="0" fontId="20" fillId="0" borderId="9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justify" vertical="center" wrapText="1"/>
    </xf>
    <xf numFmtId="164" fontId="22" fillId="0" borderId="9" xfId="0" applyNumberFormat="1" applyFont="1" applyBorder="1" applyAlignment="1">
      <alignment horizontal="center" vertical="center"/>
    </xf>
    <xf numFmtId="0" fontId="20" fillId="0" borderId="20" xfId="50" applyFont="1" applyBorder="1" applyAlignment="1">
      <alignment horizontal="center"/>
      <protection/>
    </xf>
    <xf numFmtId="49" fontId="22" fillId="0" borderId="9" xfId="0" applyNumberFormat="1" applyFont="1" applyBorder="1" applyAlignment="1" applyProtection="1">
      <alignment horizontal="justify" vertical="center" wrapText="1"/>
      <protection locked="0"/>
    </xf>
    <xf numFmtId="49" fontId="22" fillId="0" borderId="21" xfId="0" applyNumberFormat="1" applyFont="1" applyBorder="1" applyAlignment="1" applyProtection="1">
      <alignment horizontal="justify" vertical="center" wrapText="1"/>
      <protection locked="0"/>
    </xf>
    <xf numFmtId="49" fontId="20" fillId="0" borderId="9" xfId="0" applyNumberFormat="1" applyFont="1" applyBorder="1" applyAlignment="1">
      <alignment horizontal="center" vertical="center"/>
    </xf>
    <xf numFmtId="0" fontId="20" fillId="0" borderId="9" xfId="0" applyFont="1" applyBorder="1" applyAlignment="1">
      <alignment horizontal="justify" vertical="center" wrapText="1"/>
    </xf>
    <xf numFmtId="165" fontId="22" fillId="0" borderId="9" xfId="0" applyNumberFormat="1" applyFont="1" applyBorder="1" applyAlignment="1">
      <alignment horizontal="center" vertical="center"/>
    </xf>
    <xf numFmtId="0" fontId="22" fillId="0" borderId="0" xfId="0" applyFont="1" applyAlignment="1">
      <alignment horizontal="justify" wrapText="1"/>
    </xf>
    <xf numFmtId="0" fontId="20" fillId="0" borderId="0" xfId="0" applyFont="1" applyAlignment="1">
      <alignment horizontal="justify" wrapText="1"/>
    </xf>
    <xf numFmtId="49" fontId="22" fillId="0" borderId="9" xfId="0" applyNumberFormat="1" applyFont="1" applyBorder="1" applyAlignment="1">
      <alignment horizontal="center" vertical="center"/>
    </xf>
    <xf numFmtId="0" fontId="20" fillId="0" borderId="9" xfId="0" applyFont="1" applyBorder="1" applyAlignment="1">
      <alignment horizontal="justify" wrapText="1"/>
    </xf>
    <xf numFmtId="164" fontId="20" fillId="0" borderId="9" xfId="0" applyNumberFormat="1" applyFont="1" applyBorder="1" applyAlignment="1">
      <alignment horizontal="center" vertical="center"/>
    </xf>
    <xf numFmtId="165" fontId="20" fillId="0" borderId="9" xfId="0" applyNumberFormat="1" applyFont="1" applyBorder="1" applyAlignment="1">
      <alignment horizontal="center" vertical="center"/>
    </xf>
    <xf numFmtId="49" fontId="20" fillId="0" borderId="9" xfId="0" applyNumberFormat="1" applyFont="1" applyBorder="1" applyAlignment="1">
      <alignment horizontal="justify" vertical="center" wrapText="1"/>
    </xf>
    <xf numFmtId="0" fontId="0" fillId="0" borderId="0" xfId="87">
      <alignment/>
      <protection/>
    </xf>
    <xf numFmtId="0" fontId="0" fillId="0" borderId="0" xfId="87" applyAlignment="1">
      <alignment horizontal="center" vertical="center"/>
      <protection/>
    </xf>
    <xf numFmtId="0" fontId="0" fillId="0" borderId="0" xfId="87" applyAlignment="1">
      <alignment horizontal="justify"/>
      <protection/>
    </xf>
    <xf numFmtId="0" fontId="20" fillId="0" borderId="0" xfId="87" applyFont="1">
      <alignment/>
      <protection/>
    </xf>
    <xf numFmtId="0" fontId="20" fillId="0" borderId="0" xfId="87" applyFont="1" applyAlignment="1">
      <alignment horizontal="center" vertical="center"/>
      <protection/>
    </xf>
    <xf numFmtId="0" fontId="20" fillId="0" borderId="0" xfId="87" applyFont="1" applyAlignment="1">
      <alignment horizontal="justify"/>
      <protection/>
    </xf>
    <xf numFmtId="0" fontId="22" fillId="0" borderId="0" xfId="87" applyFont="1" applyBorder="1" applyAlignment="1">
      <alignment horizontal="right" vertical="center"/>
      <protection/>
    </xf>
    <xf numFmtId="165" fontId="0" fillId="0" borderId="0" xfId="90" applyNumberFormat="1" applyAlignment="1">
      <alignment horizontal="right"/>
      <protection/>
    </xf>
    <xf numFmtId="0" fontId="20" fillId="0" borderId="0" xfId="0" applyFont="1" applyAlignment="1">
      <alignment wrapText="1"/>
    </xf>
    <xf numFmtId="0" fontId="22" fillId="0" borderId="22" xfId="0" applyFont="1" applyBorder="1" applyAlignment="1">
      <alignment horizontal="center" vertical="center"/>
    </xf>
    <xf numFmtId="0" fontId="22" fillId="0" borderId="22" xfId="0" applyFont="1" applyBorder="1" applyAlignment="1">
      <alignment horizontal="justify"/>
    </xf>
    <xf numFmtId="0" fontId="20" fillId="0" borderId="9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justify" vertical="center"/>
    </xf>
    <xf numFmtId="0" fontId="20" fillId="0" borderId="0" xfId="0" applyFont="1" applyAlignment="1">
      <alignment horizontal="justify" wrapText="1"/>
    </xf>
    <xf numFmtId="0" fontId="16" fillId="0" borderId="0" xfId="87" applyFont="1" applyAlignment="1">
      <alignment horizontal="center" vertical="center"/>
      <protection/>
    </xf>
    <xf numFmtId="0" fontId="16" fillId="0" borderId="0" xfId="87" applyFont="1" applyAlignment="1">
      <alignment horizontal="justify"/>
      <protection/>
    </xf>
    <xf numFmtId="0" fontId="16" fillId="0" borderId="0" xfId="0" applyFont="1" applyAlignment="1">
      <alignment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24" fillId="0" borderId="0" xfId="0" applyFont="1" applyAlignment="1">
      <alignment/>
    </xf>
    <xf numFmtId="0" fontId="22" fillId="0" borderId="0" xfId="0" applyFont="1" applyAlignment="1">
      <alignment wrapText="1"/>
    </xf>
    <xf numFmtId="0" fontId="22" fillId="0" borderId="0" xfId="0" applyFont="1" applyAlignment="1">
      <alignment vertical="center" wrapText="1"/>
    </xf>
    <xf numFmtId="165" fontId="22" fillId="0" borderId="0" xfId="90" applyNumberFormat="1" applyFont="1" applyAlignment="1">
      <alignment horizontal="right" vertical="center"/>
      <protection/>
    </xf>
    <xf numFmtId="0" fontId="25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6" fillId="0" borderId="2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0" xfId="90" applyFont="1" applyBorder="1" applyAlignment="1">
      <alignment horizontal="center" vertical="center" wrapText="1"/>
      <protection/>
    </xf>
    <xf numFmtId="0" fontId="27" fillId="0" borderId="0" xfId="0" applyFont="1" applyAlignment="1">
      <alignment/>
    </xf>
    <xf numFmtId="164" fontId="22" fillId="0" borderId="20" xfId="0" applyNumberFormat="1" applyFont="1" applyBorder="1" applyAlignment="1">
      <alignment horizontal="center" vertical="center" wrapText="1"/>
    </xf>
    <xf numFmtId="164" fontId="27" fillId="0" borderId="0" xfId="0" applyNumberFormat="1" applyFont="1" applyAlignment="1">
      <alignment horizontal="right"/>
    </xf>
    <xf numFmtId="164" fontId="27" fillId="0" borderId="0" xfId="0" applyNumberFormat="1" applyFont="1" applyAlignment="1">
      <alignment/>
    </xf>
    <xf numFmtId="49" fontId="22" fillId="0" borderId="20" xfId="0" applyNumberFormat="1" applyFont="1" applyBorder="1" applyAlignment="1">
      <alignment wrapText="1"/>
    </xf>
    <xf numFmtId="0" fontId="27" fillId="0" borderId="0" xfId="0" applyFont="1" applyAlignment="1">
      <alignment horizontal="right"/>
    </xf>
    <xf numFmtId="0" fontId="28" fillId="0" borderId="20" xfId="0" applyFont="1" applyBorder="1" applyAlignment="1">
      <alignment horizontal="center" vertical="center" wrapText="1"/>
    </xf>
    <xf numFmtId="166" fontId="20" fillId="0" borderId="20" xfId="0" applyNumberFormat="1" applyFont="1" applyBorder="1" applyAlignment="1">
      <alignment horizontal="justify" wrapText="1"/>
    </xf>
    <xf numFmtId="164" fontId="29" fillId="0" borderId="9" xfId="0" applyNumberFormat="1" applyFont="1" applyFill="1" applyBorder="1" applyAlignment="1">
      <alignment horizontal="center" vertical="center" wrapText="1"/>
    </xf>
    <xf numFmtId="164" fontId="29" fillId="26" borderId="9" xfId="0" applyNumberFormat="1" applyFont="1" applyFill="1" applyBorder="1" applyAlignment="1">
      <alignment horizontal="center" vertical="center"/>
    </xf>
    <xf numFmtId="164" fontId="16" fillId="0" borderId="0" xfId="0" applyNumberFormat="1" applyFont="1" applyAlignment="1">
      <alignment/>
    </xf>
    <xf numFmtId="49" fontId="28" fillId="0" borderId="20" xfId="0" applyNumberFormat="1" applyFont="1" applyBorder="1" applyAlignment="1">
      <alignment horizontal="center" vertical="center"/>
    </xf>
    <xf numFmtId="0" fontId="20" fillId="0" borderId="20" xfId="0" applyFont="1" applyBorder="1" applyAlignment="1">
      <alignment horizontal="justify"/>
    </xf>
    <xf numFmtId="164" fontId="20" fillId="0" borderId="20" xfId="0" applyNumberFormat="1" applyFont="1" applyBorder="1" applyAlignment="1">
      <alignment horizontal="center" vertical="center"/>
    </xf>
    <xf numFmtId="165" fontId="27" fillId="0" borderId="0" xfId="0" applyNumberFormat="1" applyFont="1" applyAlignment="1">
      <alignment/>
    </xf>
    <xf numFmtId="0" fontId="28" fillId="0" borderId="20" xfId="0" applyFont="1" applyBorder="1" applyAlignment="1">
      <alignment horizontal="center"/>
    </xf>
    <xf numFmtId="164" fontId="20" fillId="0" borderId="20" xfId="0" applyNumberFormat="1" applyFont="1" applyBorder="1" applyAlignment="1">
      <alignment horizontal="center" vertical="center" wrapText="1"/>
    </xf>
    <xf numFmtId="164" fontId="20" fillId="0" borderId="20" xfId="0" applyNumberFormat="1" applyFont="1" applyBorder="1" applyAlignment="1">
      <alignment horizontal="center" vertical="center"/>
    </xf>
    <xf numFmtId="165" fontId="16" fillId="0" borderId="0" xfId="0" applyNumberFormat="1" applyFont="1" applyAlignment="1">
      <alignment/>
    </xf>
    <xf numFmtId="0" fontId="20" fillId="0" borderId="20" xfId="0" applyFont="1" applyBorder="1" applyAlignment="1">
      <alignment horizontal="justify" vertical="center" wrapText="1"/>
    </xf>
    <xf numFmtId="49" fontId="20" fillId="0" borderId="20" xfId="0" applyNumberFormat="1" applyFont="1" applyBorder="1" applyAlignment="1">
      <alignment horizontal="justify" wrapText="1"/>
    </xf>
    <xf numFmtId="49" fontId="28" fillId="0" borderId="20" xfId="0" applyNumberFormat="1" applyFont="1" applyBorder="1" applyAlignment="1">
      <alignment horizontal="center" vertical="center" wrapText="1"/>
    </xf>
    <xf numFmtId="164" fontId="29" fillId="0" borderId="9" xfId="0" applyNumberFormat="1" applyFont="1" applyBorder="1" applyAlignment="1">
      <alignment horizontal="center" vertical="center" wrapText="1"/>
    </xf>
    <xf numFmtId="0" fontId="20" fillId="0" borderId="20" xfId="0" applyFont="1" applyBorder="1" applyAlignment="1">
      <alignment horizontal="left" vertical="center" wrapText="1"/>
    </xf>
    <xf numFmtId="164" fontId="29" fillId="26" borderId="9" xfId="0" applyNumberFormat="1" applyFont="1" applyFill="1" applyBorder="1" applyAlignment="1">
      <alignment horizontal="center" vertical="center" wrapText="1"/>
    </xf>
    <xf numFmtId="0" fontId="21" fillId="0" borderId="20" xfId="0" applyFont="1" applyBorder="1" applyAlignment="1">
      <alignment wrapText="1"/>
    </xf>
    <xf numFmtId="0" fontId="20" fillId="0" borderId="20" xfId="0" applyFont="1" applyBorder="1" applyAlignment="1">
      <alignment horizontal="justify" wrapText="1"/>
    </xf>
    <xf numFmtId="0" fontId="20" fillId="0" borderId="20" xfId="0" applyFont="1" applyBorder="1" applyAlignment="1">
      <alignment wrapText="1"/>
    </xf>
    <xf numFmtId="164" fontId="29" fillId="0" borderId="20" xfId="0" applyNumberFormat="1" applyFont="1" applyFill="1" applyBorder="1" applyAlignment="1">
      <alignment horizontal="center" wrapText="1"/>
    </xf>
    <xf numFmtId="164" fontId="29" fillId="26" borderId="20" xfId="0" applyNumberFormat="1" applyFont="1" applyFill="1" applyBorder="1" applyAlignment="1">
      <alignment horizontal="center" vertical="center" wrapText="1"/>
    </xf>
    <xf numFmtId="164" fontId="29" fillId="26" borderId="20" xfId="0" applyNumberFormat="1" applyFont="1" applyFill="1" applyBorder="1" applyAlignment="1">
      <alignment horizontal="center" vertical="center"/>
    </xf>
    <xf numFmtId="49" fontId="26" fillId="0" borderId="20" xfId="0" applyNumberFormat="1" applyFont="1" applyBorder="1" applyAlignment="1">
      <alignment horizontal="center" vertical="center" wrapText="1"/>
    </xf>
    <xf numFmtId="0" fontId="22" fillId="0" borderId="20" xfId="0" applyFont="1" applyBorder="1" applyAlignment="1">
      <alignment horizontal="justify" vertical="center" wrapText="1"/>
    </xf>
    <xf numFmtId="164" fontId="29" fillId="0" borderId="9" xfId="0" applyNumberFormat="1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justify"/>
    </xf>
    <xf numFmtId="164" fontId="29" fillId="0" borderId="20" xfId="0" applyNumberFormat="1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/>
    </xf>
    <xf numFmtId="164" fontId="20" fillId="0" borderId="20" xfId="0" applyNumberFormat="1" applyFont="1" applyFill="1" applyBorder="1" applyAlignment="1">
      <alignment horizontal="center" vertical="center" wrapText="1"/>
    </xf>
    <xf numFmtId="164" fontId="20" fillId="0" borderId="20" xfId="0" applyNumberFormat="1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justify" wrapText="1"/>
    </xf>
    <xf numFmtId="0" fontId="30" fillId="0" borderId="20" xfId="0" applyFont="1" applyFill="1" applyBorder="1" applyAlignment="1">
      <alignment horizontal="justify" wrapText="1"/>
    </xf>
    <xf numFmtId="0" fontId="20" fillId="0" borderId="20" xfId="0" applyFont="1" applyFill="1" applyBorder="1" applyAlignment="1">
      <alignment horizontal="justify" vertical="center" wrapText="1"/>
    </xf>
    <xf numFmtId="0" fontId="30" fillId="0" borderId="20" xfId="0" applyFont="1" applyBorder="1" applyAlignment="1">
      <alignment horizontal="justify" wrapText="1"/>
    </xf>
    <xf numFmtId="0" fontId="28" fillId="0" borderId="20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justify" vertical="top" wrapText="1"/>
    </xf>
    <xf numFmtId="164" fontId="30" fillId="0" borderId="20" xfId="0" applyNumberFormat="1" applyFont="1" applyBorder="1" applyAlignment="1">
      <alignment horizontal="center" vertical="center" wrapText="1"/>
    </xf>
    <xf numFmtId="0" fontId="30" fillId="0" borderId="20" xfId="0" applyFont="1" applyBorder="1" applyAlignment="1">
      <alignment horizontal="justify" vertical="center" wrapText="1"/>
    </xf>
    <xf numFmtId="0" fontId="20" fillId="0" borderId="20" xfId="0" applyFont="1" applyBorder="1" applyAlignment="1">
      <alignment horizontal="justify" vertical="top" wrapText="1"/>
    </xf>
    <xf numFmtId="164" fontId="32" fillId="0" borderId="9" xfId="0" applyNumberFormat="1" applyFont="1" applyFill="1" applyBorder="1" applyAlignment="1">
      <alignment horizontal="center" vertical="center" wrapText="1"/>
    </xf>
    <xf numFmtId="164" fontId="32" fillId="0" borderId="9" xfId="0" applyNumberFormat="1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justify" vertical="center" wrapText="1"/>
    </xf>
    <xf numFmtId="0" fontId="27" fillId="0" borderId="0" xfId="0" applyFont="1" applyFill="1" applyAlignment="1">
      <alignment/>
    </xf>
    <xf numFmtId="164" fontId="30" fillId="0" borderId="20" xfId="0" applyNumberFormat="1" applyFont="1" applyBorder="1" applyAlignment="1">
      <alignment horizontal="center" vertical="center"/>
    </xf>
    <xf numFmtId="0" fontId="32" fillId="0" borderId="9" xfId="0" applyFont="1" applyFill="1" applyBorder="1" applyAlignment="1">
      <alignment horizontal="justify" vertical="center" wrapText="1"/>
    </xf>
    <xf numFmtId="0" fontId="33" fillId="0" borderId="20" xfId="0" applyFont="1" applyBorder="1" applyAlignment="1">
      <alignment horizontal="center"/>
    </xf>
    <xf numFmtId="0" fontId="34" fillId="0" borderId="20" xfId="0" applyFont="1" applyBorder="1" applyAlignment="1">
      <alignment horizontal="justify" wrapText="1"/>
    </xf>
    <xf numFmtId="164" fontId="34" fillId="0" borderId="20" xfId="0" applyNumberFormat="1" applyFont="1" applyBorder="1" applyAlignment="1">
      <alignment horizontal="center" vertical="center" wrapText="1"/>
    </xf>
    <xf numFmtId="164" fontId="29" fillId="0" borderId="20" xfId="0" applyNumberFormat="1" applyFont="1" applyFill="1" applyBorder="1" applyAlignment="1">
      <alignment horizontal="center" vertical="center"/>
    </xf>
    <xf numFmtId="0" fontId="22" fillId="0" borderId="20" xfId="0" applyFont="1" applyBorder="1" applyAlignment="1">
      <alignment horizontal="justify" wrapText="1"/>
    </xf>
    <xf numFmtId="164" fontId="29" fillId="0" borderId="20" xfId="0" applyNumberFormat="1" applyFont="1" applyFill="1" applyBorder="1" applyAlignment="1">
      <alignment horizontal="center"/>
    </xf>
    <xf numFmtId="164" fontId="20" fillId="0" borderId="0" xfId="0" applyNumberFormat="1" applyFont="1" applyAlignment="1">
      <alignment vertical="center"/>
    </xf>
    <xf numFmtId="0" fontId="22" fillId="0" borderId="0" xfId="0" applyFont="1" applyAlignment="1">
      <alignment horizontal="left" vertical="top" wrapText="1"/>
    </xf>
    <xf numFmtId="0" fontId="20" fillId="0" borderId="0" xfId="0" applyFont="1" applyAlignment="1">
      <alignment horizontal="right"/>
    </xf>
    <xf numFmtId="0" fontId="20" fillId="26" borderId="9" xfId="0" applyFont="1" applyFill="1" applyBorder="1" applyAlignment="1">
      <alignment horizontal="center" vertical="center"/>
    </xf>
    <xf numFmtId="166" fontId="20" fillId="0" borderId="9" xfId="0" applyNumberFormat="1" applyFont="1" applyBorder="1" applyAlignment="1">
      <alignment horizontal="justify" vertical="center" wrapText="1"/>
    </xf>
    <xf numFmtId="0" fontId="20" fillId="0" borderId="9" xfId="0" applyFont="1" applyBorder="1" applyAlignment="1">
      <alignment horizontal="justify" vertical="center" wrapText="1"/>
    </xf>
    <xf numFmtId="0" fontId="20" fillId="0" borderId="9" xfId="0" applyFont="1" applyBorder="1" applyAlignment="1">
      <alignment horizontal="center" wrapText="1"/>
    </xf>
    <xf numFmtId="0" fontId="22" fillId="0" borderId="9" xfId="0" applyFont="1" applyBorder="1" applyAlignment="1">
      <alignment horizontal="justify" wrapText="1"/>
    </xf>
    <xf numFmtId="0" fontId="16" fillId="0" borderId="0" xfId="90" applyFont="1">
      <alignment/>
      <protection/>
    </xf>
    <xf numFmtId="166" fontId="16" fillId="0" borderId="0" xfId="0" applyNumberFormat="1" applyFont="1" applyAlignment="1">
      <alignment wrapText="1"/>
    </xf>
    <xf numFmtId="0" fontId="16" fillId="0" borderId="0" xfId="90" applyFont="1" applyAlignment="1">
      <alignment vertical="center"/>
      <protection/>
    </xf>
    <xf numFmtId="165" fontId="22" fillId="0" borderId="0" xfId="90" applyNumberFormat="1" applyFont="1" applyBorder="1" applyAlignment="1">
      <alignment horizontal="right"/>
      <protection/>
    </xf>
    <xf numFmtId="0" fontId="16" fillId="0" borderId="0" xfId="90" applyFont="1" applyAlignment="1">
      <alignment horizontal="right" vertical="center"/>
      <protection/>
    </xf>
    <xf numFmtId="0" fontId="16" fillId="0" borderId="22" xfId="90" applyFont="1" applyBorder="1">
      <alignment/>
      <protection/>
    </xf>
    <xf numFmtId="0" fontId="16" fillId="0" borderId="22" xfId="90" applyFont="1" applyBorder="1" applyAlignment="1">
      <alignment vertical="center"/>
      <protection/>
    </xf>
    <xf numFmtId="166" fontId="20" fillId="0" borderId="9" xfId="0" applyNumberFormat="1" applyFont="1" applyBorder="1" applyAlignment="1">
      <alignment horizontal="center" vertical="center" wrapText="1"/>
    </xf>
    <xf numFmtId="0" fontId="20" fillId="0" borderId="9" xfId="90" applyFont="1" applyBorder="1" applyAlignment="1">
      <alignment horizontal="center" vertical="center" wrapText="1"/>
      <protection/>
    </xf>
    <xf numFmtId="166" fontId="22" fillId="0" borderId="9" xfId="0" applyNumberFormat="1" applyFont="1" applyBorder="1" applyAlignment="1">
      <alignment vertical="center" wrapText="1"/>
    </xf>
    <xf numFmtId="0" fontId="22" fillId="0" borderId="9" xfId="90" applyFont="1" applyBorder="1" applyAlignment="1">
      <alignment horizontal="center" vertical="center" wrapText="1"/>
      <protection/>
    </xf>
    <xf numFmtId="164" fontId="22" fillId="0" borderId="9" xfId="90" applyNumberFormat="1" applyFont="1" applyBorder="1" applyAlignment="1">
      <alignment horizontal="center" vertical="center"/>
      <protection/>
    </xf>
    <xf numFmtId="166" fontId="22" fillId="0" borderId="9" xfId="0" applyNumberFormat="1" applyFont="1" applyBorder="1" applyAlignment="1">
      <alignment horizontal="left" vertical="center" wrapText="1"/>
    </xf>
    <xf numFmtId="49" fontId="22" fillId="0" borderId="9" xfId="90" applyNumberFormat="1" applyFont="1" applyBorder="1" applyAlignment="1">
      <alignment horizontal="center" vertical="center" wrapText="1"/>
      <protection/>
    </xf>
    <xf numFmtId="49" fontId="20" fillId="0" borderId="9" xfId="90" applyNumberFormat="1" applyFont="1" applyBorder="1" applyAlignment="1">
      <alignment horizontal="center" vertical="center" wrapText="1"/>
      <protection/>
    </xf>
    <xf numFmtId="164" fontId="20" fillId="0" borderId="9" xfId="90" applyNumberFormat="1" applyFont="1" applyBorder="1" applyAlignment="1">
      <alignment horizontal="center" vertical="center"/>
      <protection/>
    </xf>
    <xf numFmtId="0" fontId="20" fillId="0" borderId="9" xfId="60" applyFont="1" applyAlignment="1">
      <alignment horizontal="justify" vertical="top" wrapText="1"/>
      <protection/>
    </xf>
    <xf numFmtId="166" fontId="22" fillId="0" borderId="9" xfId="0" applyNumberFormat="1" applyFont="1" applyBorder="1" applyAlignment="1">
      <alignment horizontal="justify" vertical="center" wrapText="1"/>
    </xf>
    <xf numFmtId="0" fontId="20" fillId="0" borderId="20" xfId="90" applyFont="1" applyBorder="1" applyAlignment="1">
      <alignment vertical="center"/>
      <protection/>
    </xf>
    <xf numFmtId="0" fontId="20" fillId="0" borderId="9" xfId="0" applyFont="1" applyBorder="1" applyAlignment="1">
      <alignment horizontal="justify"/>
    </xf>
    <xf numFmtId="0" fontId="20" fillId="0" borderId="23" xfId="63" applyFont="1" applyBorder="1" applyAlignment="1">
      <alignment horizontal="justify" vertical="top" wrapText="1"/>
      <protection/>
    </xf>
    <xf numFmtId="49" fontId="20" fillId="0" borderId="19" xfId="58" applyFont="1" applyBorder="1" applyAlignment="1">
      <alignment horizontal="center" vertical="center"/>
      <protection/>
    </xf>
    <xf numFmtId="164" fontId="20" fillId="0" borderId="19" xfId="90" applyNumberFormat="1" applyFont="1" applyBorder="1" applyAlignment="1">
      <alignment horizontal="center" vertical="center" wrapText="1"/>
      <protection/>
    </xf>
    <xf numFmtId="49" fontId="20" fillId="0" borderId="24" xfId="58" applyFont="1" applyBorder="1" applyAlignment="1">
      <alignment horizontal="center" vertical="center"/>
      <protection/>
    </xf>
    <xf numFmtId="0" fontId="22" fillId="0" borderId="9" xfId="90" applyFont="1" applyBorder="1" applyAlignment="1">
      <alignment horizontal="justify"/>
      <protection/>
    </xf>
    <xf numFmtId="0" fontId="20" fillId="0" borderId="9" xfId="90" applyFont="1" applyBorder="1" applyAlignment="1">
      <alignment horizontal="justify"/>
      <protection/>
    </xf>
    <xf numFmtId="166" fontId="22" fillId="0" borderId="19" xfId="0" applyNumberFormat="1" applyFont="1" applyBorder="1" applyAlignment="1">
      <alignment horizontal="justify" vertical="center" wrapText="1"/>
    </xf>
    <xf numFmtId="164" fontId="16" fillId="0" borderId="0" xfId="90" applyNumberFormat="1" applyFont="1">
      <alignment/>
      <protection/>
    </xf>
    <xf numFmtId="0" fontId="20" fillId="0" borderId="25" xfId="0" applyFont="1" applyBorder="1" applyAlignment="1">
      <alignment horizontal="justify"/>
    </xf>
    <xf numFmtId="0" fontId="22" fillId="0" borderId="9" xfId="90" applyFont="1" applyBorder="1" applyAlignment="1">
      <alignment horizontal="center" vertical="center"/>
      <protection/>
    </xf>
    <xf numFmtId="0" fontId="20" fillId="0" borderId="9" xfId="90" applyFont="1" applyBorder="1" applyAlignment="1">
      <alignment horizontal="center" vertical="center"/>
      <protection/>
    </xf>
    <xf numFmtId="0" fontId="35" fillId="0" borderId="9" xfId="0" applyFont="1" applyFill="1" applyBorder="1" applyAlignment="1">
      <alignment horizontal="left" wrapText="1"/>
    </xf>
    <xf numFmtId="166" fontId="27" fillId="0" borderId="9" xfId="0" applyNumberFormat="1" applyFont="1" applyBorder="1" applyAlignment="1">
      <alignment horizontal="justify" vertical="center" wrapText="1"/>
    </xf>
    <xf numFmtId="0" fontId="27" fillId="0" borderId="9" xfId="90" applyFont="1" applyBorder="1" applyAlignment="1">
      <alignment horizontal="center" vertical="center"/>
      <protection/>
    </xf>
    <xf numFmtId="0" fontId="27" fillId="0" borderId="20" xfId="90" applyNumberFormat="1" applyFont="1" applyBorder="1" applyAlignment="1">
      <alignment horizontal="center" vertical="center"/>
      <protection/>
    </xf>
    <xf numFmtId="164" fontId="27" fillId="0" borderId="20" xfId="90" applyNumberFormat="1" applyFont="1" applyBorder="1" applyAlignment="1">
      <alignment horizontal="center" vertical="center"/>
      <protection/>
    </xf>
    <xf numFmtId="0" fontId="16" fillId="0" borderId="9" xfId="90" applyFont="1" applyBorder="1" applyAlignment="1">
      <alignment horizontal="justify" vertical="center"/>
      <protection/>
    </xf>
    <xf numFmtId="0" fontId="16" fillId="0" borderId="9" xfId="90" applyFont="1" applyBorder="1" applyAlignment="1">
      <alignment horizontal="center" vertical="center"/>
      <protection/>
    </xf>
    <xf numFmtId="0" fontId="16" fillId="0" borderId="20" xfId="90" applyNumberFormat="1" applyFont="1" applyBorder="1" applyAlignment="1">
      <alignment horizontal="center" vertical="center"/>
      <protection/>
    </xf>
    <xf numFmtId="164" fontId="16" fillId="0" borderId="20" xfId="90" applyNumberFormat="1" applyFont="1" applyBorder="1" applyAlignment="1">
      <alignment horizontal="center" vertical="center"/>
      <protection/>
    </xf>
    <xf numFmtId="0" fontId="16" fillId="0" borderId="0" xfId="90" applyFont="1" applyAlignment="1">
      <alignment wrapText="1"/>
      <protection/>
    </xf>
    <xf numFmtId="166" fontId="20" fillId="0" borderId="0" xfId="0" applyNumberFormat="1" applyFont="1" applyAlignment="1">
      <alignment wrapText="1"/>
    </xf>
    <xf numFmtId="0" fontId="16" fillId="0" borderId="0" xfId="90" applyFont="1" applyAlignment="1">
      <alignment vertical="center" wrapText="1"/>
      <protection/>
    </xf>
    <xf numFmtId="0" fontId="16" fillId="0" borderId="0" xfId="0" applyFont="1" applyAlignment="1">
      <alignment wrapText="1"/>
    </xf>
    <xf numFmtId="0" fontId="22" fillId="0" borderId="0" xfId="90" applyFont="1" applyAlignment="1">
      <alignment vertical="center" wrapText="1"/>
      <protection/>
    </xf>
    <xf numFmtId="165" fontId="22" fillId="0" borderId="0" xfId="90" applyNumberFormat="1" applyFont="1" applyBorder="1" applyAlignment="1">
      <alignment horizontal="right" vertical="center"/>
      <protection/>
    </xf>
    <xf numFmtId="0" fontId="20" fillId="0" borderId="0" xfId="0" applyFont="1" applyAlignment="1">
      <alignment wrapText="1"/>
    </xf>
    <xf numFmtId="0" fontId="20" fillId="0" borderId="0" xfId="90" applyFont="1" applyAlignment="1">
      <alignment horizontal="right" vertical="center" wrapText="1"/>
      <protection/>
    </xf>
    <xf numFmtId="0" fontId="20" fillId="0" borderId="0" xfId="90" applyFont="1" applyAlignment="1">
      <alignment vertical="center" wrapText="1"/>
      <protection/>
    </xf>
    <xf numFmtId="0" fontId="20" fillId="0" borderId="0" xfId="90" applyFont="1" applyAlignment="1">
      <alignment wrapText="1"/>
      <protection/>
    </xf>
    <xf numFmtId="166" fontId="20" fillId="0" borderId="9" xfId="0" applyNumberFormat="1" applyFont="1" applyBorder="1" applyAlignment="1">
      <alignment horizontal="center" vertical="center" wrapText="1"/>
    </xf>
    <xf numFmtId="0" fontId="20" fillId="0" borderId="9" xfId="90" applyFont="1" applyBorder="1" applyAlignment="1">
      <alignment horizontal="center" vertical="center" textRotation="90" wrapText="1"/>
      <protection/>
    </xf>
    <xf numFmtId="166" fontId="22" fillId="0" borderId="9" xfId="0" applyNumberFormat="1" applyFont="1" applyBorder="1" applyAlignment="1">
      <alignment vertical="center" wrapText="1"/>
    </xf>
    <xf numFmtId="164" fontId="22" fillId="0" borderId="9" xfId="90" applyNumberFormat="1" applyFont="1" applyBorder="1" applyAlignment="1">
      <alignment horizontal="center" vertical="center" wrapText="1"/>
      <protection/>
    </xf>
    <xf numFmtId="164" fontId="20" fillId="0" borderId="9" xfId="90" applyNumberFormat="1" applyFont="1" applyBorder="1" applyAlignment="1">
      <alignment horizontal="center" vertical="center" wrapText="1"/>
      <protection/>
    </xf>
    <xf numFmtId="166" fontId="22" fillId="0" borderId="9" xfId="0" applyNumberFormat="1" applyFont="1" applyBorder="1" applyAlignment="1">
      <alignment horizontal="left" vertical="center" wrapText="1"/>
    </xf>
    <xf numFmtId="166" fontId="34" fillId="0" borderId="9" xfId="0" applyNumberFormat="1" applyFont="1" applyBorder="1" applyAlignment="1">
      <alignment horizontal="justify" vertical="center" wrapText="1"/>
    </xf>
    <xf numFmtId="49" fontId="34" fillId="0" borderId="9" xfId="90" applyNumberFormat="1" applyFont="1" applyBorder="1" applyAlignment="1">
      <alignment horizontal="center" vertical="center" wrapText="1"/>
      <protection/>
    </xf>
    <xf numFmtId="166" fontId="20" fillId="0" borderId="9" xfId="0" applyNumberFormat="1" applyFont="1" applyBorder="1" applyAlignment="1">
      <alignment horizontal="justify" vertical="center" wrapText="1"/>
    </xf>
    <xf numFmtId="49" fontId="21" fillId="0" borderId="9" xfId="90" applyNumberFormat="1" applyFont="1" applyBorder="1" applyAlignment="1">
      <alignment horizontal="center" vertical="center" wrapText="1"/>
      <protection/>
    </xf>
    <xf numFmtId="0" fontId="20" fillId="0" borderId="9" xfId="88" applyFont="1" applyBorder="1" applyAlignment="1">
      <alignment horizontal="center" vertical="center" wrapText="1"/>
      <protection/>
    </xf>
    <xf numFmtId="0" fontId="20" fillId="0" borderId="20" xfId="0" applyFont="1" applyBorder="1" applyAlignment="1">
      <alignment horizontal="justify"/>
    </xf>
    <xf numFmtId="0" fontId="20" fillId="0" borderId="9" xfId="88" applyFont="1" applyBorder="1" applyAlignment="1">
      <alignment horizontal="center" vertical="center"/>
      <protection/>
    </xf>
    <xf numFmtId="166" fontId="20" fillId="0" borderId="20" xfId="0" applyNumberFormat="1" applyFont="1" applyBorder="1" applyAlignment="1">
      <alignment horizontal="left" vertical="center" wrapText="1"/>
    </xf>
    <xf numFmtId="166" fontId="20" fillId="0" borderId="9" xfId="0" applyNumberFormat="1" applyFont="1" applyBorder="1" applyAlignment="1">
      <alignment horizontal="left" vertical="center" wrapText="1"/>
    </xf>
    <xf numFmtId="0" fontId="20" fillId="0" borderId="9" xfId="86" applyFont="1" applyBorder="1" applyAlignment="1">
      <alignment horizontal="center" vertical="center" wrapText="1"/>
      <protection/>
    </xf>
    <xf numFmtId="0" fontId="20" fillId="0" borderId="9" xfId="0" applyFont="1" applyBorder="1" applyAlignment="1">
      <alignment horizontal="justify" wrapText="1"/>
    </xf>
    <xf numFmtId="166" fontId="20" fillId="0" borderId="9" xfId="0" applyNumberFormat="1" applyFont="1" applyBorder="1" applyAlignment="1">
      <alignment vertical="center" wrapText="1"/>
    </xf>
    <xf numFmtId="0" fontId="20" fillId="0" borderId="9" xfId="90" applyFont="1" applyBorder="1" applyAlignment="1">
      <alignment wrapText="1"/>
      <protection/>
    </xf>
    <xf numFmtId="0" fontId="20" fillId="0" borderId="9" xfId="0" applyFont="1" applyBorder="1" applyAlignment="1">
      <alignment horizontal="left" vertical="center" wrapText="1"/>
    </xf>
    <xf numFmtId="0" fontId="20" fillId="0" borderId="9" xfId="90" applyFont="1" applyBorder="1" applyAlignment="1">
      <alignment vertical="center" wrapText="1"/>
      <protection/>
    </xf>
    <xf numFmtId="0" fontId="34" fillId="0" borderId="9" xfId="60" applyFont="1" applyAlignment="1">
      <alignment horizontal="left" vertical="top" wrapText="1"/>
      <protection/>
    </xf>
    <xf numFmtId="0" fontId="20" fillId="0" borderId="9" xfId="90" applyFont="1" applyBorder="1">
      <alignment/>
      <protection/>
    </xf>
    <xf numFmtId="166" fontId="34" fillId="0" borderId="9" xfId="0" applyNumberFormat="1" applyFont="1" applyFill="1" applyBorder="1" applyAlignment="1">
      <alignment horizontal="justify" vertical="center" wrapText="1"/>
    </xf>
    <xf numFmtId="49" fontId="34" fillId="0" borderId="9" xfId="90" applyNumberFormat="1" applyFont="1" applyFill="1" applyBorder="1" applyAlignment="1">
      <alignment horizontal="center" vertical="center" wrapText="1"/>
      <protection/>
    </xf>
    <xf numFmtId="49" fontId="20" fillId="0" borderId="9" xfId="90" applyNumberFormat="1" applyFont="1" applyFill="1" applyBorder="1" applyAlignment="1">
      <alignment horizontal="center" vertical="center" wrapText="1"/>
      <protection/>
    </xf>
    <xf numFmtId="164" fontId="20" fillId="0" borderId="9" xfId="90" applyNumberFormat="1" applyFont="1" applyFill="1" applyBorder="1" applyAlignment="1">
      <alignment horizontal="center" vertical="center"/>
      <protection/>
    </xf>
    <xf numFmtId="166" fontId="20" fillId="0" borderId="9" xfId="0" applyNumberFormat="1" applyFont="1" applyFill="1" applyBorder="1" applyAlignment="1">
      <alignment horizontal="left" vertical="center" wrapText="1"/>
    </xf>
    <xf numFmtId="0" fontId="20" fillId="0" borderId="9" xfId="86" applyFont="1" applyFill="1" applyBorder="1" applyAlignment="1">
      <alignment horizontal="center" vertical="center" wrapText="1"/>
      <protection/>
    </xf>
    <xf numFmtId="0" fontId="20" fillId="0" borderId="9" xfId="0" applyFont="1" applyFill="1" applyBorder="1" applyAlignment="1">
      <alignment horizontal="left" vertical="center" wrapText="1"/>
    </xf>
    <xf numFmtId="0" fontId="20" fillId="0" borderId="9" xfId="88" applyFont="1" applyFill="1" applyBorder="1" applyAlignment="1">
      <alignment horizontal="center" vertical="center"/>
      <protection/>
    </xf>
    <xf numFmtId="166" fontId="20" fillId="0" borderId="9" xfId="0" applyNumberFormat="1" applyFont="1" applyFill="1" applyBorder="1" applyAlignment="1">
      <alignment horizontal="justify" vertical="center" wrapText="1"/>
    </xf>
    <xf numFmtId="166" fontId="20" fillId="0" borderId="9" xfId="0" applyNumberFormat="1" applyFont="1" applyFill="1" applyBorder="1" applyAlignment="1">
      <alignment vertical="center" wrapText="1"/>
    </xf>
    <xf numFmtId="0" fontId="20" fillId="0" borderId="9" xfId="90" applyFont="1" applyFill="1" applyBorder="1">
      <alignment/>
      <protection/>
    </xf>
    <xf numFmtId="166" fontId="34" fillId="0" borderId="9" xfId="0" applyNumberFormat="1" applyFont="1" applyBorder="1" applyAlignment="1">
      <alignment vertical="center" wrapText="1"/>
    </xf>
    <xf numFmtId="166" fontId="20" fillId="26" borderId="9" xfId="0" applyNumberFormat="1" applyFont="1" applyFill="1" applyBorder="1" applyAlignment="1">
      <alignment vertical="center" wrapText="1"/>
    </xf>
    <xf numFmtId="49" fontId="20" fillId="26" borderId="9" xfId="90" applyNumberFormat="1" applyFont="1" applyFill="1" applyBorder="1" applyAlignment="1">
      <alignment horizontal="center" vertical="center" wrapText="1"/>
      <protection/>
    </xf>
    <xf numFmtId="0" fontId="20" fillId="26" borderId="9" xfId="88" applyFont="1" applyFill="1" applyBorder="1" applyAlignment="1">
      <alignment horizontal="center" vertical="center"/>
      <protection/>
    </xf>
    <xf numFmtId="166" fontId="20" fillId="26" borderId="9" xfId="0" applyNumberFormat="1" applyFont="1" applyFill="1" applyBorder="1" applyAlignment="1">
      <alignment horizontal="left" vertical="center" wrapText="1"/>
    </xf>
    <xf numFmtId="0" fontId="22" fillId="0" borderId="9" xfId="0" applyFont="1" applyBorder="1" applyAlignment="1">
      <alignment horizontal="justify" wrapText="1"/>
    </xf>
    <xf numFmtId="49" fontId="20" fillId="0" borderId="9" xfId="0" applyNumberFormat="1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left" vertical="center" wrapText="1"/>
    </xf>
    <xf numFmtId="49" fontId="22" fillId="0" borderId="9" xfId="0" applyNumberFormat="1" applyFont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justify" wrapText="1"/>
    </xf>
    <xf numFmtId="49" fontId="22" fillId="0" borderId="9" xfId="90" applyNumberFormat="1" applyFont="1" applyFill="1" applyBorder="1" applyAlignment="1">
      <alignment horizontal="center" vertical="center" wrapText="1"/>
      <protection/>
    </xf>
    <xf numFmtId="0" fontId="23" fillId="0" borderId="9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justify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justify"/>
    </xf>
    <xf numFmtId="0" fontId="20" fillId="0" borderId="26" xfId="0" applyFont="1" applyBorder="1" applyAlignment="1">
      <alignment horizontal="justify"/>
    </xf>
    <xf numFmtId="0" fontId="20" fillId="0" borderId="25" xfId="0" applyFont="1" applyBorder="1" applyAlignment="1">
      <alignment horizontal="justify"/>
    </xf>
    <xf numFmtId="164" fontId="20" fillId="0" borderId="9" xfId="90" applyNumberFormat="1" applyFont="1" applyFill="1" applyBorder="1" applyAlignment="1">
      <alignment horizontal="center" vertical="center" wrapText="1"/>
      <protection/>
    </xf>
    <xf numFmtId="0" fontId="21" fillId="0" borderId="20" xfId="0" applyFont="1" applyBorder="1" applyAlignment="1">
      <alignment horizontal="justify" wrapText="1"/>
    </xf>
    <xf numFmtId="0" fontId="20" fillId="26" borderId="9" xfId="86" applyFont="1" applyFill="1" applyBorder="1" applyAlignment="1">
      <alignment horizontal="center" vertical="center" wrapText="1"/>
      <protection/>
    </xf>
    <xf numFmtId="166" fontId="20" fillId="26" borderId="20" xfId="0" applyNumberFormat="1" applyFont="1" applyFill="1" applyBorder="1" applyAlignment="1">
      <alignment vertical="center" wrapText="1"/>
    </xf>
    <xf numFmtId="166" fontId="20" fillId="26" borderId="20" xfId="0" applyNumberFormat="1" applyFont="1" applyFill="1" applyBorder="1" applyAlignment="1">
      <alignment horizontal="left" vertical="center" wrapText="1"/>
    </xf>
    <xf numFmtId="164" fontId="22" fillId="0" borderId="9" xfId="90" applyNumberFormat="1" applyFont="1" applyFill="1" applyBorder="1" applyAlignment="1">
      <alignment horizontal="center" vertical="center" wrapText="1"/>
      <protection/>
    </xf>
    <xf numFmtId="0" fontId="22" fillId="0" borderId="9" xfId="86" applyFont="1" applyBorder="1" applyAlignment="1">
      <alignment horizontal="center" vertical="center" wrapText="1"/>
      <protection/>
    </xf>
    <xf numFmtId="166" fontId="34" fillId="0" borderId="9" xfId="0" applyNumberFormat="1" applyFont="1" applyBorder="1" applyAlignment="1">
      <alignment horizontal="left" vertical="center" wrapText="1"/>
    </xf>
    <xf numFmtId="1" fontId="20" fillId="0" borderId="9" xfId="90" applyNumberFormat="1" applyFont="1" applyBorder="1" applyAlignment="1">
      <alignment horizontal="center" vertical="center" wrapText="1"/>
      <protection/>
    </xf>
    <xf numFmtId="0" fontId="36" fillId="0" borderId="0" xfId="0" applyFont="1" applyAlignment="1">
      <alignment wrapText="1"/>
    </xf>
    <xf numFmtId="0" fontId="34" fillId="0" borderId="9" xfId="88" applyFont="1" applyFill="1" applyBorder="1" applyAlignment="1">
      <alignment horizontal="center" vertical="center"/>
      <protection/>
    </xf>
    <xf numFmtId="0" fontId="34" fillId="0" borderId="9" xfId="90" applyFont="1" applyFill="1" applyBorder="1" applyAlignment="1">
      <alignment horizontal="center" vertical="center" wrapText="1"/>
      <protection/>
    </xf>
    <xf numFmtId="164" fontId="34" fillId="0" borderId="9" xfId="90" applyNumberFormat="1" applyFont="1" applyFill="1" applyBorder="1" applyAlignment="1">
      <alignment horizontal="center" vertical="center"/>
      <protection/>
    </xf>
    <xf numFmtId="0" fontId="20" fillId="0" borderId="9" xfId="90" applyFont="1" applyFill="1" applyBorder="1" applyAlignment="1">
      <alignment horizontal="center" vertical="center" wrapText="1"/>
      <protection/>
    </xf>
    <xf numFmtId="0" fontId="34" fillId="0" borderId="9" xfId="0" applyFont="1" applyBorder="1" applyAlignment="1">
      <alignment horizontal="justify" wrapText="1"/>
    </xf>
    <xf numFmtId="164" fontId="37" fillId="0" borderId="9" xfId="90" applyNumberFormat="1" applyFont="1" applyBorder="1" applyAlignment="1">
      <alignment horizontal="center" vertical="center" wrapText="1"/>
      <protection/>
    </xf>
    <xf numFmtId="49" fontId="21" fillId="0" borderId="9" xfId="58" applyFont="1" applyAlignment="1">
      <alignment horizontal="center" vertical="center" wrapText="1"/>
      <protection/>
    </xf>
    <xf numFmtId="0" fontId="20" fillId="0" borderId="9" xfId="63" applyFont="1">
      <alignment vertical="top" wrapText="1"/>
      <protection/>
    </xf>
    <xf numFmtId="164" fontId="16" fillId="0" borderId="0" xfId="90" applyNumberFormat="1" applyFont="1" applyAlignment="1">
      <alignment wrapText="1"/>
      <protection/>
    </xf>
    <xf numFmtId="0" fontId="20" fillId="0" borderId="9" xfId="0" applyFont="1" applyBorder="1" applyAlignment="1">
      <alignment horizontal="justify"/>
    </xf>
    <xf numFmtId="49" fontId="20" fillId="0" borderId="9" xfId="58" applyFont="1" applyAlignment="1">
      <alignment horizontal="center" vertical="center"/>
      <protection/>
    </xf>
    <xf numFmtId="0" fontId="20" fillId="0" borderId="9" xfId="0" applyFont="1" applyBorder="1" applyAlignment="1">
      <alignment wrapText="1"/>
    </xf>
    <xf numFmtId="49" fontId="20" fillId="0" borderId="9" xfId="62" applyFont="1">
      <alignment horizontal="center" vertical="center"/>
      <protection/>
    </xf>
    <xf numFmtId="4" fontId="20" fillId="0" borderId="9" xfId="57" applyNumberFormat="1" applyFont="1" applyAlignment="1">
      <alignment horizontal="justify" vertical="center" wrapText="1"/>
      <protection/>
    </xf>
    <xf numFmtId="49" fontId="17" fillId="0" borderId="9" xfId="64" applyFont="1">
      <alignment horizontal="center" vertical="center"/>
      <protection/>
    </xf>
    <xf numFmtId="4" fontId="20" fillId="0" borderId="9" xfId="56" applyNumberFormat="1" applyFont="1" applyAlignment="1">
      <alignment horizontal="justify" vertical="center" wrapText="1"/>
      <protection/>
    </xf>
    <xf numFmtId="49" fontId="0" fillId="0" borderId="9" xfId="61" applyFont="1" applyAlignment="1">
      <alignment horizontal="center" vertical="center"/>
      <protection/>
    </xf>
    <xf numFmtId="0" fontId="34" fillId="0" borderId="9" xfId="0" applyFont="1" applyBorder="1" applyAlignment="1">
      <alignment wrapText="1"/>
    </xf>
    <xf numFmtId="0" fontId="20" fillId="0" borderId="9" xfId="0" applyFont="1" applyBorder="1" applyAlignment="1">
      <alignment/>
    </xf>
    <xf numFmtId="166" fontId="22" fillId="0" borderId="9" xfId="0" applyNumberFormat="1" applyFont="1" applyBorder="1" applyAlignment="1">
      <alignment horizontal="justify" vertical="center" wrapText="1"/>
    </xf>
    <xf numFmtId="0" fontId="20" fillId="0" borderId="9" xfId="0" applyFont="1" applyBorder="1" applyAlignment="1">
      <alignment vertical="center" wrapText="1"/>
    </xf>
    <xf numFmtId="0" fontId="20" fillId="0" borderId="9" xfId="0" applyFont="1" applyFill="1" applyBorder="1" applyAlignment="1">
      <alignment vertical="center"/>
    </xf>
    <xf numFmtId="0" fontId="20" fillId="0" borderId="20" xfId="88" applyFont="1" applyBorder="1" applyAlignment="1">
      <alignment horizontal="center" vertical="center" wrapText="1"/>
      <protection/>
    </xf>
    <xf numFmtId="49" fontId="20" fillId="0" borderId="20" xfId="90" applyNumberFormat="1" applyFont="1" applyBorder="1" applyAlignment="1">
      <alignment horizontal="center" vertical="center" wrapText="1"/>
      <protection/>
    </xf>
    <xf numFmtId="0" fontId="20" fillId="0" borderId="20" xfId="0" applyFont="1" applyBorder="1" applyAlignment="1">
      <alignment horizontal="left" wrapText="1"/>
    </xf>
    <xf numFmtId="166" fontId="20" fillId="0" borderId="20" xfId="0" applyNumberFormat="1" applyFont="1" applyBorder="1" applyAlignment="1">
      <alignment horizontal="left" vertical="center" wrapText="1"/>
    </xf>
    <xf numFmtId="166" fontId="20" fillId="0" borderId="9" xfId="0" applyNumberFormat="1" applyFont="1" applyBorder="1" applyAlignment="1">
      <alignment horizontal="left" vertical="center" wrapText="1"/>
    </xf>
    <xf numFmtId="49" fontId="20" fillId="0" borderId="20" xfId="0" applyNumberFormat="1" applyFont="1" applyBorder="1" applyAlignment="1">
      <alignment horizontal="center"/>
    </xf>
    <xf numFmtId="0" fontId="20" fillId="0" borderId="9" xfId="0" applyFont="1" applyFill="1" applyBorder="1" applyAlignment="1">
      <alignment vertical="center" wrapText="1"/>
    </xf>
    <xf numFmtId="0" fontId="20" fillId="0" borderId="20" xfId="88" applyFont="1" applyFill="1" applyBorder="1" applyAlignment="1">
      <alignment horizontal="center" vertical="center" wrapText="1"/>
      <protection/>
    </xf>
    <xf numFmtId="49" fontId="20" fillId="0" borderId="20" xfId="0" applyNumberFormat="1" applyFont="1" applyFill="1" applyBorder="1" applyAlignment="1">
      <alignment horizontal="center"/>
    </xf>
    <xf numFmtId="166" fontId="20" fillId="0" borderId="20" xfId="0" applyNumberFormat="1" applyFont="1" applyFill="1" applyBorder="1" applyAlignment="1">
      <alignment horizontal="left" vertical="center" wrapText="1"/>
    </xf>
    <xf numFmtId="0" fontId="34" fillId="0" borderId="9" xfId="60" applyFont="1" applyAlignment="1" applyProtection="1">
      <alignment vertical="center" wrapText="1"/>
      <protection locked="0"/>
    </xf>
    <xf numFmtId="0" fontId="38" fillId="0" borderId="9" xfId="0" applyFont="1" applyBorder="1" applyAlignment="1">
      <alignment horizontal="center" vertical="center" wrapText="1"/>
    </xf>
    <xf numFmtId="49" fontId="37" fillId="0" borderId="9" xfId="90" applyNumberFormat="1" applyFont="1" applyBorder="1" applyAlignment="1">
      <alignment horizontal="center" vertical="center" wrapText="1"/>
      <protection/>
    </xf>
    <xf numFmtId="164" fontId="34" fillId="0" borderId="9" xfId="90" applyNumberFormat="1" applyFont="1" applyBorder="1" applyAlignment="1">
      <alignment horizontal="center" vertical="center" wrapText="1"/>
      <protection/>
    </xf>
    <xf numFmtId="0" fontId="39" fillId="0" borderId="9" xfId="60" applyFont="1" applyAlignment="1" applyProtection="1">
      <alignment horizontal="justify" vertical="center" wrapText="1"/>
      <protection locked="0"/>
    </xf>
    <xf numFmtId="0" fontId="20" fillId="0" borderId="9" xfId="0" applyFont="1" applyFill="1" applyBorder="1" applyAlignment="1">
      <alignment horizontal="center" vertical="center"/>
    </xf>
    <xf numFmtId="49" fontId="20" fillId="0" borderId="9" xfId="0" applyNumberFormat="1" applyFont="1" applyBorder="1" applyAlignment="1">
      <alignment horizontal="left" vertical="center" wrapText="1"/>
    </xf>
    <xf numFmtId="2" fontId="20" fillId="0" borderId="9" xfId="0" applyNumberFormat="1" applyFont="1" applyBorder="1" applyAlignment="1">
      <alignment horizontal="center" vertical="center" wrapText="1"/>
    </xf>
    <xf numFmtId="2" fontId="16" fillId="0" borderId="0" xfId="90" applyNumberFormat="1" applyFont="1" applyAlignment="1">
      <alignment wrapText="1"/>
      <protection/>
    </xf>
    <xf numFmtId="0" fontId="20" fillId="0" borderId="9" xfId="75" applyNumberFormat="1" applyFont="1" applyFill="1" applyBorder="1" applyAlignment="1" applyProtection="1">
      <alignment vertical="top" wrapText="1"/>
      <protection/>
    </xf>
    <xf numFmtId="0" fontId="20" fillId="0" borderId="9" xfId="0" applyFont="1" applyBorder="1" applyAlignment="1">
      <alignment horizontal="left" wrapText="1"/>
    </xf>
    <xf numFmtId="0" fontId="22" fillId="0" borderId="9" xfId="90" applyFont="1" applyBorder="1" applyAlignment="1">
      <alignment wrapText="1"/>
      <protection/>
    </xf>
    <xf numFmtId="0" fontId="20" fillId="0" borderId="20" xfId="90" applyFont="1" applyBorder="1" applyAlignment="1">
      <alignment horizontal="center" vertical="center"/>
      <protection/>
    </xf>
    <xf numFmtId="164" fontId="20" fillId="0" borderId="20" xfId="90" applyNumberFormat="1" applyFont="1" applyBorder="1" applyAlignment="1">
      <alignment horizontal="center" vertical="center"/>
      <protection/>
    </xf>
    <xf numFmtId="0" fontId="22" fillId="0" borderId="9" xfId="90" applyFont="1" applyBorder="1">
      <alignment/>
      <protection/>
    </xf>
    <xf numFmtId="0" fontId="34" fillId="0" borderId="9" xfId="90" applyFont="1" applyBorder="1">
      <alignment/>
      <protection/>
    </xf>
    <xf numFmtId="0" fontId="34" fillId="0" borderId="9" xfId="0" applyFont="1" applyBorder="1" applyAlignment="1">
      <alignment horizontal="center" vertical="center"/>
    </xf>
    <xf numFmtId="0" fontId="34" fillId="0" borderId="9" xfId="90" applyFont="1" applyBorder="1" applyAlignment="1">
      <alignment horizontal="center" vertical="center"/>
      <protection/>
    </xf>
    <xf numFmtId="164" fontId="34" fillId="0" borderId="9" xfId="90" applyNumberFormat="1" applyFont="1" applyBorder="1" applyAlignment="1">
      <alignment horizontal="center" vertical="center"/>
      <protection/>
    </xf>
    <xf numFmtId="166" fontId="22" fillId="0" borderId="9" xfId="0" applyNumberFormat="1" applyFont="1" applyFill="1" applyBorder="1" applyAlignment="1">
      <alignment horizontal="justify" vertical="center" wrapText="1"/>
    </xf>
    <xf numFmtId="0" fontId="22" fillId="0" borderId="9" xfId="88" applyFont="1" applyFill="1" applyBorder="1" applyAlignment="1">
      <alignment horizontal="center" vertical="center"/>
      <protection/>
    </xf>
    <xf numFmtId="0" fontId="22" fillId="0" borderId="9" xfId="0" applyFont="1" applyBorder="1" applyAlignment="1">
      <alignment vertical="center" wrapText="1"/>
    </xf>
    <xf numFmtId="0" fontId="40" fillId="0" borderId="0" xfId="90" applyFont="1" applyAlignment="1">
      <alignment wrapText="1"/>
      <protection/>
    </xf>
    <xf numFmtId="0" fontId="20" fillId="0" borderId="9" xfId="60" applyFont="1" applyAlignment="1">
      <alignment horizontal="justify" vertical="top" wrapText="1"/>
      <protection/>
    </xf>
    <xf numFmtId="49" fontId="20" fillId="0" borderId="9" xfId="61" applyFont="1" applyAlignment="1">
      <alignment horizontal="center" vertical="center" wrapText="1"/>
      <protection/>
    </xf>
    <xf numFmtId="0" fontId="20" fillId="0" borderId="9" xfId="0" applyFont="1" applyFill="1" applyBorder="1" applyAlignment="1">
      <alignment vertical="center" wrapText="1"/>
    </xf>
    <xf numFmtId="49" fontId="20" fillId="0" borderId="9" xfId="61" applyFont="1" applyFill="1" applyAlignment="1">
      <alignment horizontal="center" vertical="center"/>
      <protection/>
    </xf>
    <xf numFmtId="0" fontId="16" fillId="0" borderId="0" xfId="90" applyFont="1" applyFill="1" applyAlignment="1">
      <alignment wrapText="1"/>
      <protection/>
    </xf>
    <xf numFmtId="0" fontId="16" fillId="0" borderId="0" xfId="0" applyFont="1" applyFill="1" applyAlignment="1">
      <alignment wrapText="1"/>
    </xf>
    <xf numFmtId="166" fontId="20" fillId="0" borderId="9" xfId="0" applyNumberFormat="1" applyFont="1" applyFill="1" applyBorder="1" applyAlignment="1">
      <alignment horizontal="left" vertical="center" wrapText="1"/>
    </xf>
    <xf numFmtId="0" fontId="22" fillId="0" borderId="9" xfId="0" applyFont="1" applyBorder="1" applyAlignment="1">
      <alignment horizontal="justify" vertical="center" wrapText="1"/>
    </xf>
    <xf numFmtId="166" fontId="30" fillId="0" borderId="9" xfId="0" applyNumberFormat="1" applyFont="1" applyBorder="1" applyAlignment="1">
      <alignment horizontal="left" vertical="center" wrapText="1"/>
    </xf>
    <xf numFmtId="49" fontId="20" fillId="0" borderId="9" xfId="0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left" vertical="center" wrapText="1"/>
    </xf>
    <xf numFmtId="166" fontId="20" fillId="0" borderId="9" xfId="0" applyNumberFormat="1" applyFont="1" applyFill="1" applyBorder="1" applyAlignment="1">
      <alignment vertical="center" wrapText="1"/>
    </xf>
    <xf numFmtId="0" fontId="34" fillId="0" borderId="9" xfId="0" applyFont="1" applyBorder="1" applyAlignment="1">
      <alignment vertical="center" wrapText="1"/>
    </xf>
    <xf numFmtId="0" fontId="20" fillId="0" borderId="9" xfId="90" applyFont="1" applyFill="1" applyBorder="1" applyAlignment="1">
      <alignment horizontal="center" vertical="center"/>
      <protection/>
    </xf>
    <xf numFmtId="0" fontId="20" fillId="0" borderId="20" xfId="0" applyFont="1" applyBorder="1" applyAlignment="1">
      <alignment horizontal="center" vertical="center"/>
    </xf>
    <xf numFmtId="0" fontId="20" fillId="0" borderId="27" xfId="0" applyFont="1" applyBorder="1" applyAlignment="1">
      <alignment horizontal="justify" wrapText="1"/>
    </xf>
    <xf numFmtId="0" fontId="20" fillId="0" borderId="9" xfId="0" applyFont="1" applyFill="1" applyBorder="1" applyAlignment="1">
      <alignment vertical="center" wrapText="1"/>
    </xf>
    <xf numFmtId="49" fontId="20" fillId="0" borderId="9" xfId="90" applyNumberFormat="1" applyFont="1" applyFill="1" applyBorder="1" applyAlignment="1">
      <alignment horizontal="center" vertical="center" wrapText="1"/>
      <protection/>
    </xf>
    <xf numFmtId="0" fontId="20" fillId="0" borderId="20" xfId="0" applyFont="1" applyFill="1" applyBorder="1" applyAlignment="1">
      <alignment horizontal="center" vertical="center"/>
    </xf>
    <xf numFmtId="49" fontId="20" fillId="0" borderId="9" xfId="90" applyNumberFormat="1" applyFont="1" applyBorder="1" applyAlignment="1">
      <alignment horizontal="center" vertical="center" wrapText="1"/>
      <protection/>
    </xf>
    <xf numFmtId="164" fontId="20" fillId="0" borderId="9" xfId="90" applyNumberFormat="1" applyFont="1" applyBorder="1" applyAlignment="1">
      <alignment horizontal="center" vertical="center"/>
      <protection/>
    </xf>
    <xf numFmtId="166" fontId="20" fillId="0" borderId="19" xfId="0" applyNumberFormat="1" applyFont="1" applyBorder="1" applyAlignment="1">
      <alignment horizontal="left" vertical="center" wrapText="1"/>
    </xf>
    <xf numFmtId="166" fontId="20" fillId="0" borderId="9" xfId="0" applyNumberFormat="1" applyFont="1" applyBorder="1" applyAlignment="1">
      <alignment horizontal="left" vertical="center" wrapText="1"/>
    </xf>
    <xf numFmtId="0" fontId="20" fillId="0" borderId="9" xfId="0" applyFont="1" applyBorder="1" applyAlignment="1">
      <alignment vertical="center" wrapText="1"/>
    </xf>
    <xf numFmtId="0" fontId="20" fillId="0" borderId="20" xfId="0" applyFont="1" applyBorder="1" applyAlignment="1">
      <alignment horizontal="center" vertical="center"/>
    </xf>
    <xf numFmtId="0" fontId="22" fillId="0" borderId="9" xfId="0" applyFont="1" applyBorder="1" applyAlignment="1">
      <alignment wrapText="1"/>
    </xf>
    <xf numFmtId="0" fontId="22" fillId="0" borderId="9" xfId="88" applyFont="1" applyBorder="1" applyAlignment="1">
      <alignment horizontal="center" vertical="center" wrapText="1"/>
      <protection/>
    </xf>
    <xf numFmtId="0" fontId="20" fillId="0" borderId="25" xfId="0" applyFont="1" applyBorder="1" applyAlignment="1">
      <alignment horizontal="justify" wrapText="1"/>
    </xf>
    <xf numFmtId="0" fontId="22" fillId="0" borderId="9" xfId="0" applyFont="1" applyFill="1" applyBorder="1" applyAlignment="1">
      <alignment horizontal="justify" wrapText="1"/>
    </xf>
    <xf numFmtId="0" fontId="30" fillId="0" borderId="0" xfId="0" applyFont="1" applyAlignment="1">
      <alignment/>
    </xf>
    <xf numFmtId="49" fontId="30" fillId="0" borderId="9" xfId="90" applyNumberFormat="1" applyFont="1" applyFill="1" applyBorder="1" applyAlignment="1">
      <alignment horizontal="center" vertical="center" wrapText="1"/>
      <protection/>
    </xf>
    <xf numFmtId="0" fontId="30" fillId="0" borderId="9" xfId="88" applyFont="1" applyFill="1" applyBorder="1" applyAlignment="1">
      <alignment horizontal="center" vertical="center"/>
      <protection/>
    </xf>
    <xf numFmtId="164" fontId="30" fillId="0" borderId="9" xfId="90" applyNumberFormat="1" applyFont="1" applyBorder="1" applyAlignment="1">
      <alignment horizontal="center" vertical="center" wrapText="1"/>
      <protection/>
    </xf>
    <xf numFmtId="0" fontId="32" fillId="0" borderId="0" xfId="0" applyFont="1" applyAlignment="1">
      <alignment/>
    </xf>
    <xf numFmtId="0" fontId="20" fillId="26" borderId="9" xfId="0" applyFont="1" applyFill="1" applyBorder="1" applyAlignment="1">
      <alignment horizontal="left" vertical="center" wrapText="1"/>
    </xf>
    <xf numFmtId="0" fontId="22" fillId="0" borderId="0" xfId="0" applyFont="1" applyAlignment="1">
      <alignment horizontal="justify"/>
    </xf>
    <xf numFmtId="164" fontId="22" fillId="0" borderId="9" xfId="90" applyNumberFormat="1" applyFont="1" applyFill="1" applyBorder="1" applyAlignment="1">
      <alignment horizontal="center" vertical="center"/>
      <protection/>
    </xf>
    <xf numFmtId="0" fontId="20" fillId="0" borderId="9" xfId="63" applyFont="1" applyAlignment="1">
      <alignment horizontal="justify" vertical="top" wrapText="1"/>
      <protection/>
    </xf>
    <xf numFmtId="166" fontId="41" fillId="0" borderId="9" xfId="0" applyNumberFormat="1" applyFont="1" applyBorder="1" applyAlignment="1">
      <alignment vertical="center" wrapText="1"/>
    </xf>
    <xf numFmtId="0" fontId="20" fillId="0" borderId="9" xfId="89" applyFont="1" applyBorder="1" applyAlignment="1">
      <alignment horizontal="center" vertical="center" wrapText="1"/>
      <protection/>
    </xf>
    <xf numFmtId="0" fontId="20" fillId="0" borderId="9" xfId="0" applyFont="1" applyBorder="1" applyAlignment="1">
      <alignment horizontal="justify" vertical="center"/>
    </xf>
    <xf numFmtId="0" fontId="20" fillId="0" borderId="9" xfId="0" applyFont="1" applyFill="1" applyBorder="1" applyAlignment="1">
      <alignment horizontal="justify" vertical="center" wrapText="1"/>
    </xf>
    <xf numFmtId="166" fontId="20" fillId="0" borderId="9" xfId="0" applyNumberFormat="1" applyFont="1" applyFill="1" applyBorder="1" applyAlignment="1">
      <alignment horizontal="justify" vertical="center" wrapText="1"/>
    </xf>
    <xf numFmtId="164" fontId="20" fillId="0" borderId="9" xfId="90" applyNumberFormat="1" applyFont="1" applyBorder="1" applyAlignment="1">
      <alignment horizontal="center" vertical="center" wrapText="1"/>
      <protection/>
    </xf>
    <xf numFmtId="166" fontId="20" fillId="0" borderId="9" xfId="0" applyNumberFormat="1" applyFont="1" applyFill="1" applyBorder="1" applyAlignment="1">
      <alignment horizontal="left" vertical="center" wrapText="1"/>
    </xf>
    <xf numFmtId="0" fontId="20" fillId="0" borderId="20" xfId="0" applyFont="1" applyBorder="1" applyAlignment="1">
      <alignment horizontal="justify" wrapText="1"/>
    </xf>
    <xf numFmtId="166" fontId="20" fillId="26" borderId="20" xfId="0" applyNumberFormat="1" applyFont="1" applyFill="1" applyBorder="1" applyAlignment="1">
      <alignment vertical="center" wrapText="1"/>
    </xf>
    <xf numFmtId="166" fontId="20" fillId="26" borderId="20" xfId="0" applyNumberFormat="1" applyFont="1" applyFill="1" applyBorder="1" applyAlignment="1">
      <alignment horizontal="left" vertical="center" wrapText="1"/>
    </xf>
    <xf numFmtId="166" fontId="20" fillId="26" borderId="9" xfId="0" applyNumberFormat="1" applyFont="1" applyFill="1" applyBorder="1" applyAlignment="1">
      <alignment horizontal="left" vertical="center" wrapText="1"/>
    </xf>
    <xf numFmtId="166" fontId="20" fillId="26" borderId="9" xfId="0" applyNumberFormat="1" applyFont="1" applyFill="1" applyBorder="1" applyAlignment="1">
      <alignment vertical="center" wrapText="1"/>
    </xf>
    <xf numFmtId="0" fontId="34" fillId="0" borderId="9" xfId="0" applyFont="1" applyFill="1" applyBorder="1" applyAlignment="1">
      <alignment horizontal="left" wrapText="1"/>
    </xf>
    <xf numFmtId="0" fontId="34" fillId="0" borderId="9" xfId="88" applyFont="1" applyFill="1" applyBorder="1" applyAlignment="1">
      <alignment horizontal="center" vertical="center" wrapText="1"/>
      <protection/>
    </xf>
    <xf numFmtId="0" fontId="20" fillId="0" borderId="9" xfId="0" applyFont="1" applyFill="1" applyBorder="1" applyAlignment="1">
      <alignment vertical="top" wrapText="1"/>
    </xf>
    <xf numFmtId="49" fontId="35" fillId="0" borderId="9" xfId="0" applyNumberFormat="1" applyFont="1" applyFill="1" applyBorder="1" applyAlignment="1">
      <alignment horizontal="center" wrapText="1"/>
    </xf>
    <xf numFmtId="0" fontId="20" fillId="0" borderId="9" xfId="88" applyFont="1" applyFill="1" applyBorder="1" applyAlignment="1">
      <alignment horizontal="center" vertical="center" wrapText="1"/>
      <protection/>
    </xf>
    <xf numFmtId="0" fontId="37" fillId="0" borderId="9" xfId="0" applyFont="1" applyFill="1" applyBorder="1" applyAlignment="1">
      <alignment horizontal="left" wrapText="1"/>
    </xf>
    <xf numFmtId="166" fontId="20" fillId="0" borderId="9" xfId="0" applyNumberFormat="1" applyFont="1" applyFill="1" applyBorder="1" applyAlignment="1">
      <alignment horizontal="justify" vertical="center" wrapText="1"/>
    </xf>
    <xf numFmtId="166" fontId="22" fillId="0" borderId="20" xfId="0" applyNumberFormat="1" applyFont="1" applyBorder="1" applyAlignment="1">
      <alignment vertical="center" wrapText="1"/>
    </xf>
    <xf numFmtId="164" fontId="22" fillId="0" borderId="20" xfId="90" applyNumberFormat="1" applyFont="1" applyBorder="1" applyAlignment="1">
      <alignment horizontal="center" vertical="center" wrapText="1"/>
      <protection/>
    </xf>
    <xf numFmtId="166" fontId="22" fillId="0" borderId="20" xfId="0" applyNumberFormat="1" applyFont="1" applyBorder="1" applyAlignment="1">
      <alignment horizontal="left" vertical="center" wrapText="1"/>
    </xf>
    <xf numFmtId="0" fontId="20" fillId="0" borderId="20" xfId="90" applyFont="1" applyBorder="1" applyAlignment="1">
      <alignment horizontal="center" vertical="center" wrapText="1"/>
      <protection/>
    </xf>
    <xf numFmtId="164" fontId="20" fillId="0" borderId="20" xfId="90" applyNumberFormat="1" applyFont="1" applyBorder="1" applyAlignment="1">
      <alignment horizontal="center" vertical="center" wrapText="1"/>
      <protection/>
    </xf>
    <xf numFmtId="0" fontId="20" fillId="0" borderId="20" xfId="90" applyFont="1" applyBorder="1" applyAlignment="1">
      <alignment vertical="center"/>
      <protection/>
    </xf>
    <xf numFmtId="166" fontId="20" fillId="0" borderId="20" xfId="0" applyNumberFormat="1" applyFont="1" applyBorder="1" applyAlignment="1">
      <alignment vertical="center" wrapText="1"/>
    </xf>
    <xf numFmtId="164" fontId="16" fillId="0" borderId="0" xfId="90" applyNumberFormat="1" applyFont="1" applyAlignment="1">
      <alignment vertical="center" wrapText="1"/>
      <protection/>
    </xf>
    <xf numFmtId="0" fontId="16" fillId="0" borderId="0" xfId="90" applyFont="1" applyFill="1">
      <alignment/>
      <protection/>
    </xf>
    <xf numFmtId="166" fontId="16" fillId="0" borderId="0" xfId="0" applyNumberFormat="1" applyFont="1" applyFill="1" applyAlignment="1">
      <alignment wrapText="1"/>
    </xf>
    <xf numFmtId="0" fontId="16" fillId="0" borderId="0" xfId="86" applyFill="1">
      <alignment/>
      <protection/>
    </xf>
    <xf numFmtId="0" fontId="16" fillId="0" borderId="0" xfId="90" applyFont="1" applyFill="1" applyAlignment="1">
      <alignment vertical="center"/>
      <protection/>
    </xf>
    <xf numFmtId="164" fontId="16" fillId="0" borderId="0" xfId="90" applyNumberFormat="1" applyFont="1" applyFill="1" applyAlignment="1">
      <alignment vertical="center"/>
      <protection/>
    </xf>
    <xf numFmtId="164" fontId="0" fillId="26" borderId="0" xfId="90" applyNumberFormat="1" applyFill="1">
      <alignment/>
      <protection/>
    </xf>
    <xf numFmtId="0" fontId="0" fillId="26" borderId="0" xfId="90" applyFill="1">
      <alignment/>
      <protection/>
    </xf>
    <xf numFmtId="0" fontId="16" fillId="26" borderId="0" xfId="90" applyFont="1" applyFill="1">
      <alignment/>
      <protection/>
    </xf>
    <xf numFmtId="0" fontId="16" fillId="26" borderId="0" xfId="0" applyFont="1" applyFill="1" applyAlignment="1">
      <alignment/>
    </xf>
    <xf numFmtId="166" fontId="20" fillId="0" borderId="0" xfId="0" applyNumberFormat="1" applyFont="1" applyFill="1" applyAlignment="1">
      <alignment wrapText="1"/>
    </xf>
    <xf numFmtId="0" fontId="20" fillId="0" borderId="0" xfId="86" applyFont="1" applyFill="1">
      <alignment/>
      <protection/>
    </xf>
    <xf numFmtId="0" fontId="22" fillId="0" borderId="0" xfId="90" applyFont="1" applyFill="1" applyAlignment="1">
      <alignment vertical="center"/>
      <protection/>
    </xf>
    <xf numFmtId="0" fontId="22" fillId="0" borderId="0" xfId="90" applyFont="1" applyFill="1" applyBorder="1" applyAlignment="1">
      <alignment horizontal="right" vertical="center"/>
      <protection/>
    </xf>
    <xf numFmtId="164" fontId="0" fillId="0" borderId="0" xfId="90" applyNumberFormat="1" applyFill="1">
      <alignment/>
      <protection/>
    </xf>
    <xf numFmtId="0" fontId="20" fillId="0" borderId="0" xfId="0" applyFont="1" applyFill="1" applyAlignment="1">
      <alignment wrapText="1"/>
    </xf>
    <xf numFmtId="0" fontId="20" fillId="0" borderId="0" xfId="86" applyFont="1" applyFill="1" applyAlignment="1">
      <alignment horizontal="right"/>
      <protection/>
    </xf>
    <xf numFmtId="0" fontId="20" fillId="0" borderId="0" xfId="90" applyFont="1" applyFill="1" applyAlignment="1">
      <alignment horizontal="right" vertical="center"/>
      <protection/>
    </xf>
    <xf numFmtId="164" fontId="20" fillId="0" borderId="0" xfId="90" applyNumberFormat="1" applyFont="1" applyFill="1" applyAlignment="1">
      <alignment vertical="center"/>
      <protection/>
    </xf>
    <xf numFmtId="164" fontId="20" fillId="0" borderId="0" xfId="0" applyNumberFormat="1" applyFont="1" applyFill="1" applyAlignment="1">
      <alignment horizontal="right" vertical="center"/>
    </xf>
    <xf numFmtId="166" fontId="20" fillId="0" borderId="9" xfId="0" applyNumberFormat="1" applyFont="1" applyFill="1" applyBorder="1" applyAlignment="1">
      <alignment horizontal="center" vertical="center" wrapText="1"/>
    </xf>
    <xf numFmtId="0" fontId="20" fillId="0" borderId="9" xfId="90" applyFont="1" applyFill="1" applyBorder="1" applyAlignment="1">
      <alignment horizontal="center" vertical="center" textRotation="90" wrapText="1"/>
      <protection/>
    </xf>
    <xf numFmtId="0" fontId="22" fillId="0" borderId="20" xfId="0" applyFont="1" applyFill="1" applyBorder="1" applyAlignment="1">
      <alignment horizontal="center" vertical="center" wrapText="1"/>
    </xf>
    <xf numFmtId="164" fontId="0" fillId="0" borderId="0" xfId="90" applyNumberFormat="1" applyFont="1" applyFill="1">
      <alignment/>
      <protection/>
    </xf>
    <xf numFmtId="166" fontId="22" fillId="0" borderId="9" xfId="0" applyNumberFormat="1" applyFont="1" applyFill="1" applyBorder="1" applyAlignment="1">
      <alignment vertical="center" wrapText="1"/>
    </xf>
    <xf numFmtId="0" fontId="22" fillId="0" borderId="9" xfId="86" applyFont="1" applyFill="1" applyBorder="1" applyAlignment="1">
      <alignment vertical="center" wrapText="1"/>
      <protection/>
    </xf>
    <xf numFmtId="0" fontId="22" fillId="0" borderId="9" xfId="90" applyFont="1" applyFill="1" applyBorder="1" applyAlignment="1">
      <alignment horizontal="center" vertical="center" wrapText="1"/>
      <protection/>
    </xf>
    <xf numFmtId="164" fontId="18" fillId="0" borderId="0" xfId="90" applyNumberFormat="1" applyFont="1" applyFill="1">
      <alignment/>
      <protection/>
    </xf>
    <xf numFmtId="166" fontId="22" fillId="0" borderId="9" xfId="0" applyNumberFormat="1" applyFont="1" applyFill="1" applyBorder="1" applyAlignment="1">
      <alignment horizontal="left" vertical="center" wrapText="1"/>
    </xf>
    <xf numFmtId="0" fontId="22" fillId="0" borderId="9" xfId="86" applyFont="1" applyFill="1" applyBorder="1" applyAlignment="1">
      <alignment horizontal="center" vertical="center" wrapText="1"/>
      <protection/>
    </xf>
    <xf numFmtId="0" fontId="20" fillId="0" borderId="9" xfId="86" applyFont="1" applyFill="1" applyBorder="1" applyAlignment="1">
      <alignment vertical="center" wrapText="1"/>
      <protection/>
    </xf>
    <xf numFmtId="49" fontId="22" fillId="0" borderId="9" xfId="86" applyNumberFormat="1" applyFont="1" applyFill="1" applyBorder="1" applyAlignment="1">
      <alignment horizontal="left" vertical="center" wrapText="1"/>
      <protection/>
    </xf>
    <xf numFmtId="49" fontId="34" fillId="0" borderId="9" xfId="86" applyNumberFormat="1" applyFont="1" applyFill="1" applyBorder="1" applyAlignment="1">
      <alignment horizontal="left" vertical="center" wrapText="1"/>
      <protection/>
    </xf>
    <xf numFmtId="49" fontId="20" fillId="0" borderId="9" xfId="86" applyNumberFormat="1" applyFont="1" applyFill="1" applyBorder="1" applyAlignment="1">
      <alignment horizontal="left" vertical="center" wrapText="1"/>
      <protection/>
    </xf>
    <xf numFmtId="0" fontId="20" fillId="0" borderId="20" xfId="0" applyFont="1" applyFill="1" applyBorder="1" applyAlignment="1">
      <alignment horizontal="justify"/>
    </xf>
    <xf numFmtId="0" fontId="20" fillId="0" borderId="9" xfId="86" applyFont="1" applyFill="1" applyBorder="1" applyAlignment="1">
      <alignment horizontal="left" vertical="center" wrapText="1"/>
      <protection/>
    </xf>
    <xf numFmtId="166" fontId="34" fillId="0" borderId="9" xfId="0" applyNumberFormat="1" applyFont="1" applyFill="1" applyBorder="1" applyAlignment="1">
      <alignment vertical="center" wrapText="1"/>
    </xf>
    <xf numFmtId="0" fontId="20" fillId="0" borderId="9" xfId="90" applyFont="1" applyFill="1" applyBorder="1" applyAlignment="1">
      <alignment vertical="center"/>
      <protection/>
    </xf>
    <xf numFmtId="0" fontId="20" fillId="0" borderId="9" xfId="86" applyFont="1" applyFill="1" applyBorder="1" applyAlignment="1">
      <alignment vertical="center"/>
      <protection/>
    </xf>
    <xf numFmtId="166" fontId="34" fillId="0" borderId="9" xfId="0" applyNumberFormat="1" applyFont="1" applyFill="1" applyBorder="1" applyAlignment="1">
      <alignment horizontal="left" vertical="center" wrapText="1"/>
    </xf>
    <xf numFmtId="0" fontId="22" fillId="0" borderId="9" xfId="0" applyFont="1" applyFill="1" applyBorder="1" applyAlignment="1">
      <alignment horizontal="justify" vertical="center" wrapText="1"/>
    </xf>
    <xf numFmtId="49" fontId="20" fillId="0" borderId="9" xfId="58" applyFont="1" applyFill="1" applyAlignment="1">
      <alignment horizontal="center" vertical="center"/>
      <protection/>
    </xf>
    <xf numFmtId="0" fontId="20" fillId="0" borderId="9" xfId="0" applyFont="1" applyFill="1" applyBorder="1" applyAlignment="1">
      <alignment horizontal="justify" wrapText="1"/>
    </xf>
    <xf numFmtId="49" fontId="20" fillId="0" borderId="9" xfId="62" applyFont="1" applyFill="1">
      <alignment horizontal="center" vertical="center"/>
      <protection/>
    </xf>
    <xf numFmtId="49" fontId="17" fillId="0" borderId="9" xfId="64" applyFont="1" applyFill="1">
      <alignment horizontal="center" vertical="center"/>
      <protection/>
    </xf>
    <xf numFmtId="49" fontId="0" fillId="0" borderId="9" xfId="61" applyFont="1" applyFill="1" applyAlignment="1">
      <alignment horizontal="center" vertical="center"/>
      <protection/>
    </xf>
    <xf numFmtId="0" fontId="34" fillId="0" borderId="9" xfId="0" applyFont="1" applyFill="1" applyBorder="1" applyAlignment="1">
      <alignment/>
    </xf>
    <xf numFmtId="0" fontId="34" fillId="0" borderId="9" xfId="86" applyFont="1" applyFill="1" applyBorder="1" applyAlignment="1">
      <alignment vertical="center" wrapText="1"/>
      <protection/>
    </xf>
    <xf numFmtId="49" fontId="22" fillId="0" borderId="9" xfId="86" applyNumberFormat="1" applyFont="1" applyFill="1" applyBorder="1" applyAlignment="1">
      <alignment horizontal="center" vertical="center" wrapText="1"/>
      <protection/>
    </xf>
    <xf numFmtId="49" fontId="42" fillId="0" borderId="9" xfId="86" applyNumberFormat="1" applyFont="1" applyFill="1" applyBorder="1" applyAlignment="1">
      <alignment horizontal="left" vertical="center" wrapText="1"/>
      <protection/>
    </xf>
    <xf numFmtId="0" fontId="43" fillId="0" borderId="0" xfId="90" applyFont="1" applyFill="1">
      <alignment/>
      <protection/>
    </xf>
    <xf numFmtId="0" fontId="43" fillId="26" borderId="0" xfId="90" applyFont="1" applyFill="1">
      <alignment/>
      <protection/>
    </xf>
    <xf numFmtId="0" fontId="43" fillId="26" borderId="0" xfId="0" applyFont="1" applyFill="1" applyAlignment="1">
      <alignment/>
    </xf>
    <xf numFmtId="164" fontId="0" fillId="0" borderId="0" xfId="90" applyNumberFormat="1" applyFill="1" applyAlignment="1">
      <alignment horizontal="right"/>
      <protection/>
    </xf>
    <xf numFmtId="0" fontId="34" fillId="0" borderId="9" xfId="60" applyFont="1" applyFill="1" applyAlignment="1">
      <alignment horizontal="left" vertical="top" wrapText="1"/>
      <protection/>
    </xf>
    <xf numFmtId="0" fontId="22" fillId="0" borderId="9" xfId="0" applyFont="1" applyFill="1" applyBorder="1" applyAlignment="1">
      <alignment horizontal="justify"/>
    </xf>
    <xf numFmtId="49" fontId="22" fillId="0" borderId="9" xfId="0" applyNumberFormat="1" applyFont="1" applyFill="1" applyBorder="1" applyAlignment="1">
      <alignment horizontal="center" vertical="center"/>
    </xf>
    <xf numFmtId="49" fontId="20" fillId="0" borderId="9" xfId="86" applyNumberFormat="1" applyFont="1" applyFill="1" applyBorder="1" applyAlignment="1">
      <alignment horizontal="center" vertical="center" wrapText="1"/>
      <protection/>
    </xf>
    <xf numFmtId="49" fontId="22" fillId="0" borderId="9" xfId="0" applyNumberFormat="1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justify"/>
    </xf>
    <xf numFmtId="0" fontId="20" fillId="0" borderId="26" xfId="0" applyFont="1" applyFill="1" applyBorder="1" applyAlignment="1">
      <alignment horizontal="justify"/>
    </xf>
    <xf numFmtId="0" fontId="20" fillId="0" borderId="25" xfId="0" applyFont="1" applyFill="1" applyBorder="1" applyAlignment="1">
      <alignment horizontal="justify"/>
    </xf>
    <xf numFmtId="0" fontId="21" fillId="0" borderId="20" xfId="0" applyFont="1" applyFill="1" applyBorder="1" applyAlignment="1">
      <alignment horizontal="justify" wrapText="1"/>
    </xf>
    <xf numFmtId="166" fontId="20" fillId="0" borderId="20" xfId="0" applyNumberFormat="1" applyFont="1" applyFill="1" applyBorder="1" applyAlignment="1">
      <alignment vertical="center" wrapText="1"/>
    </xf>
    <xf numFmtId="0" fontId="34" fillId="0" borderId="9" xfId="0" applyFont="1" applyFill="1" applyBorder="1" applyAlignment="1">
      <alignment horizontal="justify"/>
    </xf>
    <xf numFmtId="0" fontId="20" fillId="0" borderId="9" xfId="0" applyFont="1" applyFill="1" applyBorder="1" applyAlignment="1">
      <alignment wrapText="1"/>
    </xf>
    <xf numFmtId="0" fontId="20" fillId="0" borderId="9" xfId="63" applyFont="1" applyFill="1">
      <alignment vertical="top" wrapText="1"/>
      <protection/>
    </xf>
    <xf numFmtId="164" fontId="44" fillId="0" borderId="0" xfId="90" applyNumberFormat="1" applyFont="1" applyFill="1">
      <alignment/>
      <protection/>
    </xf>
    <xf numFmtId="0" fontId="20" fillId="0" borderId="9" xfId="0" applyFont="1" applyFill="1" applyBorder="1" applyAlignment="1">
      <alignment/>
    </xf>
    <xf numFmtId="49" fontId="37" fillId="0" borderId="9" xfId="90" applyNumberFormat="1" applyFont="1" applyFill="1" applyBorder="1" applyAlignment="1">
      <alignment horizontal="center" vertical="center" wrapText="1"/>
      <protection/>
    </xf>
    <xf numFmtId="164" fontId="37" fillId="0" borderId="9" xfId="90" applyNumberFormat="1" applyFont="1" applyFill="1" applyBorder="1" applyAlignment="1">
      <alignment horizontal="center" vertical="center"/>
      <protection/>
    </xf>
    <xf numFmtId="4" fontId="20" fillId="0" borderId="9" xfId="57" applyNumberFormat="1" applyFont="1" applyFill="1" applyAlignment="1">
      <alignment horizontal="justify" vertical="center" wrapText="1"/>
      <protection/>
    </xf>
    <xf numFmtId="49" fontId="30" fillId="0" borderId="9" xfId="64" applyFont="1" applyFill="1">
      <alignment horizontal="center" vertical="center"/>
      <protection/>
    </xf>
    <xf numFmtId="4" fontId="20" fillId="0" borderId="9" xfId="56" applyNumberFormat="1" applyFont="1" applyFill="1" applyAlignment="1">
      <alignment horizontal="justify" vertical="center" wrapText="1"/>
      <protection/>
    </xf>
    <xf numFmtId="49" fontId="21" fillId="0" borderId="9" xfId="61" applyFont="1" applyFill="1" applyAlignment="1">
      <alignment horizontal="center" vertical="center"/>
      <protection/>
    </xf>
    <xf numFmtId="0" fontId="20" fillId="0" borderId="0" xfId="0" applyFont="1" applyFill="1" applyAlignment="1">
      <alignment horizontal="justify" wrapText="1"/>
    </xf>
    <xf numFmtId="0" fontId="20" fillId="0" borderId="9" xfId="0" applyFont="1" applyFill="1" applyBorder="1" applyAlignment="1">
      <alignment horizontal="center" vertical="center" wrapText="1"/>
    </xf>
    <xf numFmtId="49" fontId="20" fillId="0" borderId="20" xfId="90" applyNumberFormat="1" applyFont="1" applyFill="1" applyBorder="1" applyAlignment="1">
      <alignment horizontal="center" vertical="center" wrapText="1"/>
      <protection/>
    </xf>
    <xf numFmtId="0" fontId="20" fillId="0" borderId="20" xfId="0" applyFont="1" applyFill="1" applyBorder="1" applyAlignment="1">
      <alignment horizontal="left" wrapText="1"/>
    </xf>
    <xf numFmtId="0" fontId="20" fillId="0" borderId="20" xfId="88" applyFont="1" applyFill="1" applyBorder="1" applyAlignment="1">
      <alignment horizontal="center" vertical="center" wrapText="1"/>
      <protection/>
    </xf>
    <xf numFmtId="0" fontId="34" fillId="0" borderId="9" xfId="60" applyFont="1" applyFill="1" applyAlignment="1" applyProtection="1">
      <alignment vertical="center" wrapText="1"/>
      <protection locked="0"/>
    </xf>
    <xf numFmtId="0" fontId="39" fillId="0" borderId="9" xfId="60" applyFont="1" applyFill="1" applyAlignment="1" applyProtection="1">
      <alignment horizontal="justify" vertical="center" wrapText="1"/>
      <protection locked="0"/>
    </xf>
    <xf numFmtId="0" fontId="22" fillId="0" borderId="9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justify"/>
    </xf>
    <xf numFmtId="166" fontId="21" fillId="0" borderId="9" xfId="0" applyNumberFormat="1" applyFont="1" applyFill="1" applyBorder="1" applyAlignment="1">
      <alignment horizontal="left" vertical="center" wrapText="1"/>
    </xf>
    <xf numFmtId="0" fontId="27" fillId="0" borderId="0" xfId="90" applyFont="1" applyFill="1">
      <alignment/>
      <protection/>
    </xf>
    <xf numFmtId="0" fontId="22" fillId="0" borderId="0" xfId="0" applyFont="1" applyAlignment="1">
      <alignment wrapText="1"/>
    </xf>
    <xf numFmtId="164" fontId="18" fillId="26" borderId="0" xfId="90" applyNumberFormat="1" applyFont="1" applyFill="1">
      <alignment/>
      <protection/>
    </xf>
    <xf numFmtId="0" fontId="18" fillId="26" borderId="0" xfId="90" applyFont="1" applyFill="1">
      <alignment/>
      <protection/>
    </xf>
    <xf numFmtId="0" fontId="27" fillId="26" borderId="0" xfId="90" applyFont="1" applyFill="1">
      <alignment/>
      <protection/>
    </xf>
    <xf numFmtId="0" fontId="27" fillId="26" borderId="0" xfId="0" applyFont="1" applyFill="1" applyAlignment="1">
      <alignment/>
    </xf>
    <xf numFmtId="0" fontId="34" fillId="0" borderId="0" xfId="0" applyFont="1" applyAlignment="1">
      <alignment wrapText="1"/>
    </xf>
    <xf numFmtId="49" fontId="39" fillId="0" borderId="9" xfId="86" applyNumberFormat="1" applyFont="1" applyFill="1" applyBorder="1" applyAlignment="1">
      <alignment horizontal="left" vertical="center" wrapText="1"/>
      <protection/>
    </xf>
    <xf numFmtId="0" fontId="39" fillId="0" borderId="9" xfId="88" applyFont="1" applyFill="1" applyBorder="1" applyAlignment="1">
      <alignment horizontal="center" vertical="center"/>
      <protection/>
    </xf>
    <xf numFmtId="49" fontId="39" fillId="0" borderId="9" xfId="90" applyNumberFormat="1" applyFont="1" applyFill="1" applyBorder="1" applyAlignment="1">
      <alignment horizontal="center" vertical="center" wrapText="1"/>
      <protection/>
    </xf>
    <xf numFmtId="166" fontId="41" fillId="0" borderId="9" xfId="0" applyNumberFormat="1" applyFont="1" applyFill="1" applyBorder="1" applyAlignment="1">
      <alignment vertical="center" wrapText="1"/>
    </xf>
    <xf numFmtId="0" fontId="20" fillId="0" borderId="9" xfId="89" applyFont="1" applyFill="1" applyBorder="1" applyAlignment="1">
      <alignment horizontal="center" vertical="center" wrapText="1"/>
      <protection/>
    </xf>
    <xf numFmtId="0" fontId="0" fillId="0" borderId="0" xfId="90" applyFill="1">
      <alignment/>
      <protection/>
    </xf>
    <xf numFmtId="0" fontId="16" fillId="0" borderId="0" xfId="0" applyFont="1" applyFill="1" applyAlignment="1">
      <alignment/>
    </xf>
    <xf numFmtId="0" fontId="21" fillId="0" borderId="9" xfId="63" applyFont="1" applyFill="1" applyAlignment="1">
      <alignment horizontal="justify" vertical="top" wrapText="1"/>
      <protection/>
    </xf>
    <xf numFmtId="0" fontId="20" fillId="0" borderId="20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justify" vertical="center" wrapText="1"/>
    </xf>
    <xf numFmtId="0" fontId="22" fillId="0" borderId="9" xfId="86" applyFont="1" applyFill="1" applyBorder="1" applyAlignment="1">
      <alignment vertical="center"/>
      <protection/>
    </xf>
    <xf numFmtId="1" fontId="20" fillId="0" borderId="9" xfId="90" applyNumberFormat="1" applyFont="1" applyFill="1" applyBorder="1" applyAlignment="1">
      <alignment horizontal="center" vertical="center" wrapText="1"/>
      <protection/>
    </xf>
    <xf numFmtId="0" fontId="22" fillId="0" borderId="9" xfId="75" applyNumberFormat="1" applyFont="1" applyFill="1" applyBorder="1" applyAlignment="1" applyProtection="1">
      <alignment vertical="top" wrapText="1"/>
      <protection/>
    </xf>
    <xf numFmtId="0" fontId="20" fillId="0" borderId="9" xfId="0" applyFont="1" applyFill="1" applyBorder="1" applyAlignment="1">
      <alignment horizontal="left" wrapText="1"/>
    </xf>
    <xf numFmtId="0" fontId="22" fillId="0" borderId="9" xfId="90" applyFont="1" applyFill="1" applyBorder="1" applyAlignment="1">
      <alignment wrapText="1"/>
      <protection/>
    </xf>
    <xf numFmtId="0" fontId="20" fillId="0" borderId="9" xfId="86" applyFont="1" applyFill="1" applyBorder="1">
      <alignment/>
      <protection/>
    </xf>
    <xf numFmtId="0" fontId="22" fillId="0" borderId="9" xfId="90" applyFont="1" applyFill="1" applyBorder="1">
      <alignment/>
      <protection/>
    </xf>
    <xf numFmtId="0" fontId="22" fillId="0" borderId="9" xfId="90" applyFont="1" applyFill="1" applyBorder="1" applyAlignment="1">
      <alignment horizontal="center" vertical="center"/>
      <protection/>
    </xf>
    <xf numFmtId="0" fontId="20" fillId="0" borderId="9" xfId="86" applyFont="1" applyFill="1" applyBorder="1" applyAlignment="1">
      <alignment horizontal="justify" vertical="center" wrapText="1"/>
      <protection/>
    </xf>
    <xf numFmtId="166" fontId="34" fillId="0" borderId="9" xfId="0" applyNumberFormat="1" applyFont="1" applyFill="1" applyBorder="1" applyAlignment="1">
      <alignment horizontal="left" vertical="center" wrapText="1"/>
    </xf>
    <xf numFmtId="49" fontId="45" fillId="0" borderId="9" xfId="0" applyNumberFormat="1" applyFont="1" applyFill="1" applyBorder="1" applyAlignment="1">
      <alignment horizontal="center" wrapText="1"/>
    </xf>
    <xf numFmtId="166" fontId="22" fillId="0" borderId="20" xfId="0" applyNumberFormat="1" applyFont="1" applyFill="1" applyBorder="1" applyAlignment="1">
      <alignment vertical="center" wrapText="1"/>
    </xf>
    <xf numFmtId="0" fontId="20" fillId="0" borderId="20" xfId="90" applyFont="1" applyFill="1" applyBorder="1" applyAlignment="1">
      <alignment horizontal="center" vertical="center" wrapText="1"/>
      <protection/>
    </xf>
    <xf numFmtId="164" fontId="22" fillId="0" borderId="20" xfId="90" applyNumberFormat="1" applyFont="1" applyFill="1" applyBorder="1" applyAlignment="1">
      <alignment horizontal="center" vertical="center" wrapText="1"/>
      <protection/>
    </xf>
    <xf numFmtId="166" fontId="22" fillId="0" borderId="20" xfId="0" applyNumberFormat="1" applyFont="1" applyFill="1" applyBorder="1" applyAlignment="1">
      <alignment horizontal="left" vertical="center" wrapText="1"/>
    </xf>
    <xf numFmtId="164" fontId="20" fillId="0" borderId="20" xfId="90" applyNumberFormat="1" applyFont="1" applyFill="1" applyBorder="1" applyAlignment="1">
      <alignment horizontal="center" vertical="center" wrapText="1"/>
      <protection/>
    </xf>
    <xf numFmtId="0" fontId="20" fillId="0" borderId="20" xfId="90" applyFont="1" applyFill="1" applyBorder="1" applyAlignment="1">
      <alignment vertical="center"/>
      <protection/>
    </xf>
    <xf numFmtId="49" fontId="22" fillId="0" borderId="9" xfId="86" applyNumberFormat="1" applyFont="1" applyFill="1" applyBorder="1" applyAlignment="1">
      <alignment horizontal="right" vertical="center" wrapText="1"/>
      <protection/>
    </xf>
    <xf numFmtId="0" fontId="22" fillId="0" borderId="9" xfId="90" applyFont="1" applyFill="1" applyBorder="1" applyAlignment="1">
      <alignment vertical="center"/>
      <protection/>
    </xf>
    <xf numFmtId="164" fontId="22" fillId="0" borderId="9" xfId="90" applyNumberFormat="1" applyFont="1" applyFill="1" applyBorder="1" applyAlignment="1">
      <alignment horizontal="center" vertical="center"/>
      <protection/>
    </xf>
    <xf numFmtId="0" fontId="36" fillId="0" borderId="0" xfId="0" applyFont="1" applyFill="1" applyAlignment="1">
      <alignment wrapText="1"/>
    </xf>
    <xf numFmtId="49" fontId="21" fillId="0" borderId="9" xfId="58" applyFont="1" applyFill="1" applyAlignment="1">
      <alignment horizontal="center" vertical="center" wrapText="1"/>
      <protection/>
    </xf>
    <xf numFmtId="0" fontId="21" fillId="0" borderId="9" xfId="0" applyFont="1" applyFill="1" applyBorder="1" applyAlignment="1">
      <alignment wrapText="1"/>
    </xf>
    <xf numFmtId="164" fontId="30" fillId="0" borderId="9" xfId="90" applyNumberFormat="1" applyFont="1" applyFill="1" applyBorder="1" applyAlignment="1">
      <alignment horizontal="center" vertical="center"/>
      <protection/>
    </xf>
    <xf numFmtId="0" fontId="22" fillId="0" borderId="9" xfId="60" applyFont="1" applyFill="1" applyAlignment="1" applyProtection="1">
      <alignment vertical="center" wrapText="1"/>
      <protection locked="0"/>
    </xf>
    <xf numFmtId="49" fontId="30" fillId="0" borderId="9" xfId="86" applyNumberFormat="1" applyFont="1" applyFill="1" applyBorder="1" applyAlignment="1">
      <alignment horizontal="left" vertical="center" wrapText="1"/>
      <protection/>
    </xf>
    <xf numFmtId="0" fontId="20" fillId="0" borderId="9" xfId="60" applyFont="1" applyFill="1" applyAlignment="1" applyProtection="1">
      <alignment vertical="center" wrapText="1"/>
      <protection locked="0"/>
    </xf>
    <xf numFmtId="0" fontId="39" fillId="0" borderId="9" xfId="60" applyFont="1" applyFill="1" applyAlignment="1" applyProtection="1">
      <alignment vertical="center" wrapText="1"/>
      <protection locked="0"/>
    </xf>
    <xf numFmtId="0" fontId="20" fillId="0" borderId="20" xfId="86" applyFont="1" applyFill="1" applyBorder="1" applyAlignment="1">
      <alignment vertical="center"/>
      <protection/>
    </xf>
    <xf numFmtId="0" fontId="20" fillId="0" borderId="20" xfId="90" applyFont="1" applyFill="1" applyBorder="1" applyAlignment="1">
      <alignment horizontal="center" vertical="center"/>
      <protection/>
    </xf>
    <xf numFmtId="164" fontId="20" fillId="0" borderId="20" xfId="90" applyNumberFormat="1" applyFont="1" applyFill="1" applyBorder="1" applyAlignment="1">
      <alignment horizontal="center" vertical="center"/>
      <protection/>
    </xf>
    <xf numFmtId="0" fontId="46" fillId="0" borderId="0" xfId="90" applyFont="1" applyFill="1">
      <alignment/>
      <protection/>
    </xf>
    <xf numFmtId="0" fontId="34" fillId="0" borderId="9" xfId="90" applyFont="1" applyFill="1" applyBorder="1">
      <alignment/>
      <protection/>
    </xf>
    <xf numFmtId="0" fontId="34" fillId="0" borderId="9" xfId="86" applyFont="1" applyFill="1" applyBorder="1" applyAlignment="1">
      <alignment vertical="center"/>
      <protection/>
    </xf>
    <xf numFmtId="0" fontId="34" fillId="0" borderId="9" xfId="0" applyFont="1" applyFill="1" applyBorder="1" applyAlignment="1">
      <alignment horizontal="center" vertical="center"/>
    </xf>
    <xf numFmtId="0" fontId="34" fillId="0" borderId="9" xfId="90" applyFont="1" applyFill="1" applyBorder="1" applyAlignment="1">
      <alignment horizontal="center" vertical="center"/>
      <protection/>
    </xf>
    <xf numFmtId="0" fontId="46" fillId="26" borderId="0" xfId="90" applyFont="1" applyFill="1">
      <alignment/>
      <protection/>
    </xf>
    <xf numFmtId="0" fontId="46" fillId="26" borderId="0" xfId="0" applyFont="1" applyFill="1" applyAlignment="1">
      <alignment/>
    </xf>
    <xf numFmtId="0" fontId="20" fillId="0" borderId="9" xfId="90" applyFont="1" applyFill="1" applyBorder="1" applyAlignment="1">
      <alignment wrapText="1"/>
      <protection/>
    </xf>
    <xf numFmtId="0" fontId="30" fillId="0" borderId="9" xfId="0" applyFont="1" applyFill="1" applyBorder="1" applyAlignment="1">
      <alignment horizontal="center" vertical="center"/>
    </xf>
    <xf numFmtId="0" fontId="30" fillId="0" borderId="9" xfId="90" applyFont="1" applyFill="1" applyBorder="1" applyAlignment="1">
      <alignment horizontal="center" vertical="center"/>
      <protection/>
    </xf>
    <xf numFmtId="0" fontId="22" fillId="0" borderId="9" xfId="60" applyFont="1" applyFill="1" applyAlignment="1">
      <alignment horizontal="justify" vertical="top" wrapText="1"/>
      <protection/>
    </xf>
    <xf numFmtId="49" fontId="22" fillId="0" borderId="9" xfId="61" applyFont="1" applyFill="1" applyAlignment="1">
      <alignment horizontal="center" vertical="center"/>
      <protection/>
    </xf>
    <xf numFmtId="0" fontId="21" fillId="0" borderId="20" xfId="0" applyFont="1" applyFill="1" applyBorder="1" applyAlignment="1">
      <alignment horizontal="justify"/>
    </xf>
    <xf numFmtId="166" fontId="20" fillId="0" borderId="20" xfId="0" applyNumberFormat="1" applyFont="1" applyFill="1" applyBorder="1" applyAlignment="1">
      <alignment horizontal="justify" vertical="center" wrapText="1"/>
    </xf>
    <xf numFmtId="0" fontId="22" fillId="0" borderId="9" xfId="0" applyFont="1" applyFill="1" applyBorder="1" applyAlignment="1">
      <alignment horizontal="left" vertical="center" wrapText="1"/>
    </xf>
    <xf numFmtId="49" fontId="42" fillId="0" borderId="9" xfId="90" applyNumberFormat="1" applyFont="1" applyFill="1" applyBorder="1" applyAlignment="1">
      <alignment horizontal="center" vertical="center" wrapText="1"/>
      <protection/>
    </xf>
    <xf numFmtId="0" fontId="20" fillId="0" borderId="9" xfId="60" applyFont="1" applyFill="1" applyAlignment="1">
      <alignment horizontal="justify" vertical="top" wrapText="1"/>
      <protection/>
    </xf>
    <xf numFmtId="49" fontId="20" fillId="0" borderId="9" xfId="0" applyNumberFormat="1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vertical="center" wrapText="1"/>
    </xf>
    <xf numFmtId="0" fontId="22" fillId="0" borderId="9" xfId="0" applyFont="1" applyFill="1" applyBorder="1" applyAlignment="1">
      <alignment/>
    </xf>
    <xf numFmtId="0" fontId="20" fillId="0" borderId="25" xfId="0" applyFont="1" applyFill="1" applyBorder="1" applyAlignment="1">
      <alignment horizontal="justify" wrapText="1"/>
    </xf>
    <xf numFmtId="0" fontId="21" fillId="0" borderId="9" xfId="63" applyFont="1" applyFill="1">
      <alignment vertical="top" wrapText="1"/>
      <protection/>
    </xf>
    <xf numFmtId="0" fontId="30" fillId="0" borderId="0" xfId="0" applyFont="1" applyFill="1" applyAlignment="1">
      <alignment/>
    </xf>
    <xf numFmtId="0" fontId="32" fillId="0" borderId="0" xfId="0" applyFont="1" applyFill="1" applyAlignment="1">
      <alignment/>
    </xf>
    <xf numFmtId="166" fontId="30" fillId="0" borderId="9" xfId="0" applyNumberFormat="1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justify"/>
    </xf>
    <xf numFmtId="0" fontId="20" fillId="0" borderId="9" xfId="0" applyFont="1" applyFill="1" applyBorder="1" applyAlignment="1">
      <alignment horizontal="left" wrapText="1"/>
    </xf>
    <xf numFmtId="0" fontId="22" fillId="0" borderId="9" xfId="86" applyFont="1" applyFill="1" applyBorder="1">
      <alignment/>
      <protection/>
    </xf>
    <xf numFmtId="0" fontId="23" fillId="0" borderId="0" xfId="0" applyFont="1" applyFill="1" applyAlignment="1">
      <alignment horizontal="justify"/>
    </xf>
    <xf numFmtId="166" fontId="20" fillId="0" borderId="28" xfId="0" applyNumberFormat="1" applyFont="1" applyFill="1" applyBorder="1" applyAlignment="1">
      <alignment vertical="center" wrapText="1"/>
    </xf>
    <xf numFmtId="0" fontId="20" fillId="0" borderId="28" xfId="86" applyFont="1" applyFill="1" applyBorder="1">
      <alignment/>
      <protection/>
    </xf>
    <xf numFmtId="49" fontId="20" fillId="0" borderId="28" xfId="90" applyNumberFormat="1" applyFont="1" applyFill="1" applyBorder="1" applyAlignment="1">
      <alignment horizontal="center" vertical="center" wrapText="1"/>
      <protection/>
    </xf>
    <xf numFmtId="49" fontId="20" fillId="0" borderId="28" xfId="0" applyNumberFormat="1" applyFont="1" applyFill="1" applyBorder="1" applyAlignment="1">
      <alignment horizontal="center" vertical="center"/>
    </xf>
    <xf numFmtId="164" fontId="20" fillId="0" borderId="28" xfId="90" applyNumberFormat="1" applyFont="1" applyFill="1" applyBorder="1" applyAlignment="1">
      <alignment horizontal="center" vertical="center"/>
      <protection/>
    </xf>
    <xf numFmtId="0" fontId="20" fillId="0" borderId="20" xfId="86" applyFont="1" applyFill="1" applyBorder="1">
      <alignment/>
      <protection/>
    </xf>
    <xf numFmtId="49" fontId="20" fillId="0" borderId="20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0" fontId="20" fillId="0" borderId="0" xfId="0" applyFont="1" applyAlignment="1">
      <alignment/>
    </xf>
    <xf numFmtId="0" fontId="27" fillId="0" borderId="9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16" fillId="0" borderId="9" xfId="0" applyFont="1" applyBorder="1" applyAlignment="1">
      <alignment/>
    </xf>
    <xf numFmtId="0" fontId="16" fillId="0" borderId="9" xfId="0" applyFont="1" applyBorder="1" applyAlignment="1">
      <alignment horizontal="center"/>
    </xf>
    <xf numFmtId="0" fontId="16" fillId="26" borderId="9" xfId="0" applyFont="1" applyFill="1" applyBorder="1" applyAlignment="1">
      <alignment/>
    </xf>
    <xf numFmtId="0" fontId="48" fillId="0" borderId="0" xfId="0" applyFont="1" applyAlignment="1">
      <alignment/>
    </xf>
    <xf numFmtId="0" fontId="27" fillId="0" borderId="9" xfId="0" applyFont="1" applyBorder="1" applyAlignment="1">
      <alignment/>
    </xf>
    <xf numFmtId="165" fontId="27" fillId="0" borderId="9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0" fillId="0" borderId="0" xfId="0" applyFont="1" applyAlignment="1">
      <alignment vertical="center"/>
    </xf>
    <xf numFmtId="0" fontId="49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/>
    </xf>
    <xf numFmtId="165" fontId="0" fillId="0" borderId="9" xfId="0" applyNumberFormat="1" applyFont="1" applyBorder="1" applyAlignment="1">
      <alignment horizontal="center" vertical="center"/>
    </xf>
    <xf numFmtId="0" fontId="0" fillId="26" borderId="9" xfId="0" applyFont="1" applyFill="1" applyBorder="1" applyAlignment="1">
      <alignment/>
    </xf>
    <xf numFmtId="0" fontId="18" fillId="0" borderId="9" xfId="0" applyFont="1" applyBorder="1" applyAlignment="1">
      <alignment/>
    </xf>
    <xf numFmtId="165" fontId="18" fillId="0" borderId="9" xfId="0" applyNumberFormat="1" applyFont="1" applyBorder="1" applyAlignment="1">
      <alignment horizontal="center" vertical="center"/>
    </xf>
    <xf numFmtId="0" fontId="20" fillId="0" borderId="0" xfId="0" applyFont="1" applyFill="1" applyBorder="1" applyAlignment="1">
      <alignment horizontal="right" vertical="center"/>
    </xf>
    <xf numFmtId="164" fontId="22" fillId="0" borderId="9" xfId="0" applyNumberFormat="1" applyFont="1" applyBorder="1" applyAlignment="1">
      <alignment horizontal="center" vertical="center" wrapText="1"/>
    </xf>
    <xf numFmtId="0" fontId="22" fillId="0" borderId="9" xfId="0" applyFont="1" applyBorder="1" applyAlignment="1">
      <alignment horizontal="justify"/>
    </xf>
    <xf numFmtId="164" fontId="22" fillId="0" borderId="9" xfId="0" applyNumberFormat="1" applyFont="1" applyBorder="1" applyAlignment="1">
      <alignment horizontal="center"/>
    </xf>
    <xf numFmtId="164" fontId="20" fillId="0" borderId="9" xfId="0" applyNumberFormat="1" applyFont="1" applyBorder="1" applyAlignment="1">
      <alignment horizontal="center"/>
    </xf>
    <xf numFmtId="165" fontId="22" fillId="0" borderId="0" xfId="90" applyNumberFormat="1" applyFont="1" applyAlignment="1">
      <alignment vertical="center"/>
      <protection/>
    </xf>
    <xf numFmtId="165" fontId="27" fillId="0" borderId="0" xfId="90" applyNumberFormat="1" applyFont="1">
      <alignment/>
      <protection/>
    </xf>
    <xf numFmtId="165" fontId="20" fillId="0" borderId="0" xfId="90" applyNumberFormat="1" applyFont="1" applyAlignment="1">
      <alignment vertical="center"/>
      <protection/>
    </xf>
    <xf numFmtId="165" fontId="20" fillId="0" borderId="0" xfId="90" applyNumberFormat="1" applyFont="1" applyAlignment="1">
      <alignment horizontal="right" vertical="center"/>
      <protection/>
    </xf>
    <xf numFmtId="165" fontId="16" fillId="0" borderId="0" xfId="90" applyNumberFormat="1" applyFont="1">
      <alignment/>
      <protection/>
    </xf>
    <xf numFmtId="0" fontId="18" fillId="0" borderId="0" xfId="0" applyFont="1" applyAlignment="1">
      <alignment horizontal="center" wrapText="1"/>
    </xf>
    <xf numFmtId="0" fontId="22" fillId="0" borderId="9" xfId="0" applyFont="1" applyBorder="1" applyAlignment="1">
      <alignment horizontal="left" vertical="center"/>
    </xf>
    <xf numFmtId="0" fontId="22" fillId="0" borderId="9" xfId="0" applyFont="1" applyBorder="1" applyAlignment="1">
      <alignment horizontal="left" vertical="center" wrapText="1"/>
    </xf>
    <xf numFmtId="0" fontId="29" fillId="0" borderId="9" xfId="0" applyFont="1" applyBorder="1" applyAlignment="1">
      <alignment horizontal="justify" vertical="center" wrapText="1"/>
    </xf>
    <xf numFmtId="164" fontId="20" fillId="0" borderId="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0" fillId="0" borderId="0" xfId="0" applyFont="1" applyAlignment="1">
      <alignment horizontal="right" vertical="center" wrapText="1"/>
    </xf>
    <xf numFmtId="0" fontId="20" fillId="0" borderId="0" xfId="0" applyFont="1" applyAlignment="1">
      <alignment horizontal="center"/>
    </xf>
    <xf numFmtId="0" fontId="20" fillId="0" borderId="9" xfId="0" applyFont="1" applyBorder="1" applyAlignment="1">
      <alignment/>
    </xf>
    <xf numFmtId="0" fontId="20" fillId="26" borderId="9" xfId="0" applyFont="1" applyFill="1" applyBorder="1" applyAlignment="1">
      <alignment/>
    </xf>
    <xf numFmtId="0" fontId="22" fillId="0" borderId="9" xfId="0" applyFont="1" applyBorder="1" applyAlignment="1">
      <alignment/>
    </xf>
    <xf numFmtId="0" fontId="20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2" fillId="0" borderId="0" xfId="87" applyFont="1" applyBorder="1" applyAlignment="1">
      <alignment horizontal="right" vertical="center"/>
      <protection/>
    </xf>
    <xf numFmtId="0" fontId="21" fillId="0" borderId="0" xfId="0" applyFont="1" applyBorder="1" applyAlignment="1">
      <alignment horizontal="right"/>
    </xf>
    <xf numFmtId="0" fontId="25" fillId="0" borderId="0" xfId="0" applyFont="1" applyBorder="1" applyAlignment="1">
      <alignment horizontal="center"/>
    </xf>
    <xf numFmtId="0" fontId="26" fillId="0" borderId="2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0" xfId="90" applyFont="1" applyBorder="1" applyAlignment="1">
      <alignment horizontal="center" vertical="center" wrapText="1"/>
      <protection/>
    </xf>
    <xf numFmtId="0" fontId="22" fillId="0" borderId="0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7" fillId="0" borderId="0" xfId="90" applyFont="1" applyBorder="1" applyAlignment="1">
      <alignment horizontal="center" vertical="center" wrapText="1"/>
      <protection/>
    </xf>
    <xf numFmtId="165" fontId="22" fillId="0" borderId="0" xfId="90" applyNumberFormat="1" applyFont="1" applyBorder="1" applyAlignment="1">
      <alignment horizontal="right"/>
      <protection/>
    </xf>
    <xf numFmtId="165" fontId="20" fillId="0" borderId="0" xfId="90" applyNumberFormat="1" applyFont="1" applyBorder="1" applyAlignment="1">
      <alignment horizontal="right"/>
      <protection/>
    </xf>
    <xf numFmtId="0" fontId="22" fillId="0" borderId="0" xfId="90" applyFont="1" applyBorder="1" applyAlignment="1">
      <alignment horizontal="center" vertical="center" wrapText="1"/>
      <protection/>
    </xf>
    <xf numFmtId="165" fontId="22" fillId="0" borderId="0" xfId="90" applyNumberFormat="1" applyFont="1" applyBorder="1" applyAlignment="1">
      <alignment horizontal="right" vertical="center"/>
      <protection/>
    </xf>
    <xf numFmtId="165" fontId="20" fillId="0" borderId="0" xfId="90" applyNumberFormat="1" applyFont="1" applyBorder="1" applyAlignment="1">
      <alignment horizontal="right" vertical="center" wrapText="1"/>
      <protection/>
    </xf>
    <xf numFmtId="0" fontId="22" fillId="0" borderId="0" xfId="90" applyFont="1" applyFill="1" applyBorder="1" applyAlignment="1">
      <alignment horizontal="center" vertical="center" wrapText="1"/>
      <protection/>
    </xf>
    <xf numFmtId="164" fontId="0" fillId="26" borderId="0" xfId="90" applyNumberFormat="1" applyFill="1" applyBorder="1">
      <alignment/>
      <protection/>
    </xf>
    <xf numFmtId="0" fontId="22" fillId="0" borderId="0" xfId="90" applyFont="1" applyFill="1" applyBorder="1" applyAlignment="1">
      <alignment horizontal="right" vertical="center"/>
      <protection/>
    </xf>
    <xf numFmtId="166" fontId="20" fillId="0" borderId="0" xfId="0" applyNumberFormat="1" applyFont="1" applyFill="1" applyBorder="1" applyAlignment="1">
      <alignment horizontal="right" vertical="center" wrapText="1"/>
    </xf>
    <xf numFmtId="0" fontId="20" fillId="0" borderId="22" xfId="0" applyFont="1" applyBorder="1" applyAlignment="1">
      <alignment horizontal="right"/>
    </xf>
    <xf numFmtId="165" fontId="27" fillId="0" borderId="0" xfId="90" applyNumberFormat="1" applyFont="1" applyBorder="1" applyAlignment="1">
      <alignment horizontal="right" vertical="center"/>
      <protection/>
    </xf>
    <xf numFmtId="0" fontId="50" fillId="0" borderId="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18" fillId="0" borderId="9" xfId="0" applyFont="1" applyBorder="1" applyAlignment="1">
      <alignment horizontal="right" vertical="center" wrapText="1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 wrapText="1"/>
    </xf>
    <xf numFmtId="0" fontId="23" fillId="0" borderId="0" xfId="0" applyFont="1" applyBorder="1" applyAlignment="1">
      <alignment horizontal="center" vertical="center" wrapText="1"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 1" xfId="39"/>
    <cellStyle name="Calculation" xfId="40"/>
    <cellStyle name="Check Cell" xfId="41"/>
    <cellStyle name="Explanatory Text" xfId="42"/>
    <cellStyle name="Good 1" xfId="43"/>
    <cellStyle name="Heading 1 1" xfId="44"/>
    <cellStyle name="Heading 2 1" xfId="45"/>
    <cellStyle name="Heading 3" xfId="46"/>
    <cellStyle name="Heading 4" xfId="47"/>
    <cellStyle name="Linked Cell" xfId="48"/>
    <cellStyle name="Neutral 1" xfId="49"/>
    <cellStyle name="Normal_для Игоря копия с внесенными уведомлениями напрямую без экономической классификации 2" xfId="50"/>
    <cellStyle name="Note 1" xfId="51"/>
    <cellStyle name="Output" xfId="52"/>
    <cellStyle name="Title" xfId="53"/>
    <cellStyle name="Warning Text" xfId="54"/>
    <cellStyle name="xl26" xfId="55"/>
    <cellStyle name="xl28" xfId="56"/>
    <cellStyle name="xl29" xfId="57"/>
    <cellStyle name="xl31" xfId="58"/>
    <cellStyle name="xl33" xfId="59"/>
    <cellStyle name="xl34" xfId="60"/>
    <cellStyle name="xl35" xfId="61"/>
    <cellStyle name="xl38" xfId="62"/>
    <cellStyle name="xl40" xfId="63"/>
    <cellStyle name="xl41" xfId="64"/>
    <cellStyle name="xl60" xfId="65"/>
    <cellStyle name="Акцент1" xfId="66"/>
    <cellStyle name="Акцент2" xfId="67"/>
    <cellStyle name="Акцент3" xfId="68"/>
    <cellStyle name="Акцент4" xfId="69"/>
    <cellStyle name="Акцент5" xfId="70"/>
    <cellStyle name="Акцент6" xfId="71"/>
    <cellStyle name="Ввод " xfId="72"/>
    <cellStyle name="Вывод" xfId="73"/>
    <cellStyle name="Вычисление" xfId="74"/>
    <cellStyle name="Currency" xfId="75"/>
    <cellStyle name="Currency [0]" xfId="76"/>
    <cellStyle name="Заголовок 1" xfId="77"/>
    <cellStyle name="Заголовок 2" xfId="78"/>
    <cellStyle name="Заголовок 3" xfId="79"/>
    <cellStyle name="Заголовок 4" xfId="80"/>
    <cellStyle name="Итог" xfId="81"/>
    <cellStyle name="Контрольная ячейка" xfId="82"/>
    <cellStyle name="Название" xfId="83"/>
    <cellStyle name="Нейтральный" xfId="84"/>
    <cellStyle name="Обычный 2 3" xfId="85"/>
    <cellStyle name="Обычный_2014-2016" xfId="86"/>
    <cellStyle name="Обычный_Выписки для кредита" xfId="87"/>
    <cellStyle name="Обычный_Лист1" xfId="88"/>
    <cellStyle name="Обычный_Приложения 2014-2016l" xfId="89"/>
    <cellStyle name="Обычный_Приложения2013-2015" xfId="90"/>
    <cellStyle name="Плохой" xfId="91"/>
    <cellStyle name="Пояснение" xfId="92"/>
    <cellStyle name="Примечание" xfId="93"/>
    <cellStyle name="Percent" xfId="94"/>
    <cellStyle name="Связанная ячейка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D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E8CB"/>
      <rgbColor rgb="00FFF5CE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Users\Nachfo\Desktop\&#1089;&#1077;&#1089;&#1089;&#1080;&#1080;\2022\Users\&#1042;&#1085;&#1091;&#1082;&#1086;&#1074;&#1072;%20&#1070;&#1042;\YandexDisk\&#1056;&#1077;&#1077;&#1089;&#1090;&#1088;&#1099;%20&#1087;&#1077;&#1088;&#1077;&#1095;&#1080;&#1089;&#1083;&#1077;&#1085;&#1085;&#1099;&#1093;%20&#1087;&#1086;&#1089;&#1090;&#1091;&#1087;&#1083;&#1077;&#1085;&#1080;&#1081;\2020\&#1060;&#1080;&#1085;&#1072;&#1085;&#1089;&#1086;&#1074;&#1099;&#1074;&#1081;%20&#1086;&#1090;&#1076;&#1077;&#1083;\&#1076;&#1083;&#1103;%20&#1089;&#1077;&#1089;&#1089;&#1080;&#1080;\Users\admin\AppData\Local\Temp\7zO4003089D\Documents%20and%20Settings\vvv\&#1056;&#1072;&#1073;&#1086;&#1095;&#1080;&#1081;%20&#1089;&#1090;&#1086;&#1083;\blank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E33"/>
  <sheetViews>
    <sheetView zoomScale="85" zoomScaleNormal="85" zoomScalePageLayoutView="0" workbookViewId="0" topLeftCell="A1">
      <selection activeCell="B4" sqref="B4:E4"/>
    </sheetView>
  </sheetViews>
  <sheetFormatPr defaultColWidth="5.875" defaultRowHeight="12.75"/>
  <cols>
    <col min="1" max="1" width="24.25390625" style="1" customWidth="1"/>
    <col min="2" max="2" width="48.875" style="2" customWidth="1"/>
    <col min="3" max="3" width="13.75390625" style="1" customWidth="1"/>
    <col min="4" max="4" width="10.875" style="1" customWidth="1"/>
    <col min="5" max="5" width="12.375" style="1" customWidth="1"/>
    <col min="6" max="16384" width="5.875" style="3" customWidth="1"/>
  </cols>
  <sheetData>
    <row r="1" spans="1:5" ht="12.75" customHeight="1">
      <c r="A1" s="4"/>
      <c r="B1" s="5"/>
      <c r="C1" s="6"/>
      <c r="D1" s="575" t="s">
        <v>0</v>
      </c>
      <c r="E1" s="575"/>
    </row>
    <row r="2" spans="1:5" ht="12.75" customHeight="1">
      <c r="A2" s="4"/>
      <c r="B2" s="576" t="s">
        <v>1</v>
      </c>
      <c r="C2" s="576"/>
      <c r="D2" s="576"/>
      <c r="E2" s="576"/>
    </row>
    <row r="3" spans="1:5" ht="12.75" customHeight="1">
      <c r="A3" s="4"/>
      <c r="B3" s="576" t="s">
        <v>2</v>
      </c>
      <c r="C3" s="576"/>
      <c r="D3" s="576"/>
      <c r="E3" s="576"/>
    </row>
    <row r="4" spans="1:5" ht="12.75" customHeight="1">
      <c r="A4" s="4"/>
      <c r="B4" s="577" t="s">
        <v>794</v>
      </c>
      <c r="C4" s="577"/>
      <c r="D4" s="577"/>
      <c r="E4" s="577"/>
    </row>
    <row r="5" spans="1:5" ht="12.75" customHeight="1">
      <c r="A5" s="4"/>
      <c r="B5" s="8"/>
      <c r="C5" s="8"/>
      <c r="D5" s="8"/>
      <c r="E5" s="8"/>
    </row>
    <row r="6" spans="1:5" ht="12.75" customHeight="1">
      <c r="A6" s="4"/>
      <c r="B6" s="578" t="s">
        <v>3</v>
      </c>
      <c r="C6" s="578"/>
      <c r="D6" s="578"/>
      <c r="E6" s="578"/>
    </row>
    <row r="7" spans="1:5" ht="14.25">
      <c r="A7" s="4"/>
      <c r="B7" s="579" t="s">
        <v>1</v>
      </c>
      <c r="C7" s="579"/>
      <c r="D7" s="579"/>
      <c r="E7" s="579"/>
    </row>
    <row r="8" spans="1:5" ht="12.75" customHeight="1">
      <c r="A8" s="4"/>
      <c r="B8" s="571" t="s">
        <v>4</v>
      </c>
      <c r="C8" s="571"/>
      <c r="D8" s="571"/>
      <c r="E8" s="571"/>
    </row>
    <row r="9" spans="1:5" ht="15.75" customHeight="1">
      <c r="A9" s="4"/>
      <c r="B9" s="571" t="s">
        <v>5</v>
      </c>
      <c r="C9" s="571"/>
      <c r="D9" s="571"/>
      <c r="E9" s="571"/>
    </row>
    <row r="10" spans="1:5" ht="12.75" customHeight="1">
      <c r="A10" s="4"/>
      <c r="B10" s="572"/>
      <c r="C10" s="572"/>
      <c r="D10" s="572"/>
      <c r="E10" s="572"/>
    </row>
    <row r="11" spans="1:5" ht="12.75" customHeight="1">
      <c r="A11" s="573" t="s">
        <v>6</v>
      </c>
      <c r="B11" s="573"/>
      <c r="C11" s="573"/>
      <c r="D11" s="573"/>
      <c r="E11" s="573"/>
    </row>
    <row r="12" spans="1:5" ht="12.75" customHeight="1">
      <c r="A12" s="573" t="s">
        <v>7</v>
      </c>
      <c r="B12" s="573"/>
      <c r="C12" s="573"/>
      <c r="D12" s="573"/>
      <c r="E12" s="573"/>
    </row>
    <row r="13" spans="1:5" ht="12.75" customHeight="1">
      <c r="A13" s="10"/>
      <c r="B13" s="10"/>
      <c r="C13" s="10"/>
      <c r="D13" s="4"/>
      <c r="E13" s="4"/>
    </row>
    <row r="14" spans="1:5" ht="14.25" customHeight="1">
      <c r="A14" s="4"/>
      <c r="B14" s="11"/>
      <c r="C14" s="12"/>
      <c r="D14" s="574" t="s">
        <v>8</v>
      </c>
      <c r="E14" s="574"/>
    </row>
    <row r="15" spans="1:5" ht="14.25" customHeight="1">
      <c r="A15" s="14" t="s">
        <v>9</v>
      </c>
      <c r="B15" s="14" t="s">
        <v>10</v>
      </c>
      <c r="C15" s="14" t="s">
        <v>11</v>
      </c>
      <c r="D15" s="14" t="s">
        <v>12</v>
      </c>
      <c r="E15" s="14" t="s">
        <v>13</v>
      </c>
    </row>
    <row r="16" spans="1:5" ht="30">
      <c r="A16" s="15"/>
      <c r="B16" s="16" t="s">
        <v>14</v>
      </c>
      <c r="C16" s="17">
        <f>C25+C17</f>
        <v>4706.900000000023</v>
      </c>
      <c r="D16" s="17">
        <f>D25+D17</f>
        <v>4902.679999999993</v>
      </c>
      <c r="E16" s="17">
        <f>E25+E17</f>
        <v>5254.900000000023</v>
      </c>
    </row>
    <row r="17" spans="1:5" ht="30">
      <c r="A17" s="18" t="s">
        <v>15</v>
      </c>
      <c r="B17" s="19" t="s">
        <v>16</v>
      </c>
      <c r="C17" s="17">
        <f>C18+C23</f>
        <v>0</v>
      </c>
      <c r="D17" s="17">
        <f>D18+D23</f>
        <v>-3000</v>
      </c>
      <c r="E17" s="17">
        <f>E18+E23+E20</f>
        <v>0</v>
      </c>
    </row>
    <row r="18" spans="1:5" ht="27.75" customHeight="1">
      <c r="A18" s="18" t="s">
        <v>17</v>
      </c>
      <c r="B18" s="20" t="s">
        <v>18</v>
      </c>
      <c r="C18" s="17">
        <f>C19</f>
        <v>3000</v>
      </c>
      <c r="D18" s="17">
        <f>D19</f>
        <v>0</v>
      </c>
      <c r="E18" s="17">
        <f>E19</f>
        <v>0</v>
      </c>
    </row>
    <row r="19" spans="1:5" ht="40.5" customHeight="1">
      <c r="A19" s="21" t="s">
        <v>19</v>
      </c>
      <c r="B19" s="22" t="s">
        <v>20</v>
      </c>
      <c r="C19" s="17">
        <v>3000</v>
      </c>
      <c r="D19" s="23"/>
      <c r="E19" s="23"/>
    </row>
    <row r="20" spans="1:5" ht="45">
      <c r="A20" s="21" t="s">
        <v>21</v>
      </c>
      <c r="B20" s="24" t="s">
        <v>22</v>
      </c>
      <c r="C20" s="17">
        <f>C21+C22</f>
        <v>0</v>
      </c>
      <c r="D20" s="17">
        <f>D22</f>
        <v>-3000</v>
      </c>
      <c r="E20" s="17">
        <f>E21+E22</f>
        <v>0</v>
      </c>
    </row>
    <row r="21" spans="1:5" ht="57" hidden="1">
      <c r="A21" s="21" t="s">
        <v>23</v>
      </c>
      <c r="B21" s="25" t="s">
        <v>24</v>
      </c>
      <c r="C21" s="17"/>
      <c r="D21" s="23"/>
      <c r="E21" s="23"/>
    </row>
    <row r="22" spans="1:5" ht="57">
      <c r="A22" s="21" t="s">
        <v>21</v>
      </c>
      <c r="B22" s="25" t="s">
        <v>25</v>
      </c>
      <c r="C22" s="17"/>
      <c r="D22" s="23">
        <v>-3000</v>
      </c>
      <c r="E22" s="23"/>
    </row>
    <row r="23" spans="1:5" ht="40.5" customHeight="1">
      <c r="A23" s="26" t="s">
        <v>26</v>
      </c>
      <c r="B23" s="16" t="s">
        <v>27</v>
      </c>
      <c r="C23" s="17">
        <f>C24</f>
        <v>-3000</v>
      </c>
      <c r="D23" s="23">
        <f>D24</f>
        <v>-3000</v>
      </c>
      <c r="E23" s="23">
        <f>E24</f>
        <v>0</v>
      </c>
    </row>
    <row r="24" spans="1:5" ht="40.5" customHeight="1">
      <c r="A24" s="21" t="s">
        <v>28</v>
      </c>
      <c r="B24" s="27" t="s">
        <v>29</v>
      </c>
      <c r="C24" s="17">
        <v>-3000</v>
      </c>
      <c r="D24" s="23">
        <v>-3000</v>
      </c>
      <c r="E24" s="23"/>
    </row>
    <row r="25" spans="1:5" ht="27.75" customHeight="1">
      <c r="A25" s="26" t="s">
        <v>30</v>
      </c>
      <c r="B25" s="16" t="s">
        <v>31</v>
      </c>
      <c r="C25" s="17">
        <f>C26+C30</f>
        <v>4706.900000000023</v>
      </c>
      <c r="D25" s="17">
        <f>D26+D30</f>
        <v>7902.679999999993</v>
      </c>
      <c r="E25" s="17">
        <f>E26+E30</f>
        <v>5254.900000000023</v>
      </c>
    </row>
    <row r="26" spans="1:5" ht="15.75" customHeight="1">
      <c r="A26" s="21" t="s">
        <v>32</v>
      </c>
      <c r="B26" s="22" t="s">
        <v>33</v>
      </c>
      <c r="C26" s="28">
        <f aca="true" t="shared" si="0" ref="C26:E28">C27</f>
        <v>-342607.8</v>
      </c>
      <c r="D26" s="29">
        <f t="shared" si="0"/>
        <v>-303284.6</v>
      </c>
      <c r="E26" s="29">
        <f t="shared" si="0"/>
        <v>-251080.59999999998</v>
      </c>
    </row>
    <row r="27" spans="1:5" ht="14.25" customHeight="1">
      <c r="A27" s="21" t="s">
        <v>34</v>
      </c>
      <c r="B27" s="22" t="s">
        <v>35</v>
      </c>
      <c r="C27" s="28">
        <f t="shared" si="0"/>
        <v>-342607.8</v>
      </c>
      <c r="D27" s="29">
        <f t="shared" si="0"/>
        <v>-303284.6</v>
      </c>
      <c r="E27" s="29">
        <f t="shared" si="0"/>
        <v>-251080.59999999998</v>
      </c>
    </row>
    <row r="28" spans="1:5" ht="27.75" customHeight="1">
      <c r="A28" s="21" t="s">
        <v>36</v>
      </c>
      <c r="B28" s="22" t="s">
        <v>37</v>
      </c>
      <c r="C28" s="28">
        <f t="shared" si="0"/>
        <v>-342607.8</v>
      </c>
      <c r="D28" s="29">
        <f t="shared" si="0"/>
        <v>-303284.6</v>
      </c>
      <c r="E28" s="29">
        <f t="shared" si="0"/>
        <v>-251080.59999999998</v>
      </c>
    </row>
    <row r="29" spans="1:5" ht="27.75" customHeight="1">
      <c r="A29" s="21" t="s">
        <v>38</v>
      </c>
      <c r="B29" s="30" t="s">
        <v>39</v>
      </c>
      <c r="C29" s="28">
        <f>'Прил.3'!C16*(-1)-'Прил. 11'!C15-'Прил. 11'!C18</f>
        <v>-342607.8</v>
      </c>
      <c r="D29" s="28">
        <f>'Прил.3'!D16*(-1)-'Прил. 11'!D15</f>
        <v>-303284.6</v>
      </c>
      <c r="E29" s="28">
        <f>'Прил.3'!E16*(-1)-'Прил. 11'!E15</f>
        <v>-251080.59999999998</v>
      </c>
    </row>
    <row r="30" spans="1:5" ht="14.25" customHeight="1">
      <c r="A30" s="21" t="s">
        <v>40</v>
      </c>
      <c r="B30" s="22" t="s">
        <v>41</v>
      </c>
      <c r="C30" s="28">
        <f aca="true" t="shared" si="1" ref="C30:E32">C31</f>
        <v>347314.7</v>
      </c>
      <c r="D30" s="29">
        <f t="shared" si="1"/>
        <v>311187.27999999997</v>
      </c>
      <c r="E30" s="29">
        <f t="shared" si="1"/>
        <v>256335.5</v>
      </c>
    </row>
    <row r="31" spans="1:5" ht="14.25" customHeight="1">
      <c r="A31" s="21" t="s">
        <v>42</v>
      </c>
      <c r="B31" s="22" t="s">
        <v>43</v>
      </c>
      <c r="C31" s="28">
        <f t="shared" si="1"/>
        <v>347314.7</v>
      </c>
      <c r="D31" s="29">
        <f t="shared" si="1"/>
        <v>311187.27999999997</v>
      </c>
      <c r="E31" s="29">
        <f t="shared" si="1"/>
        <v>256335.5</v>
      </c>
    </row>
    <row r="32" spans="1:5" ht="27.75" customHeight="1">
      <c r="A32" s="21" t="s">
        <v>44</v>
      </c>
      <c r="B32" s="22" t="s">
        <v>45</v>
      </c>
      <c r="C32" s="28">
        <f t="shared" si="1"/>
        <v>347314.7</v>
      </c>
      <c r="D32" s="29">
        <f t="shared" si="1"/>
        <v>311187.27999999997</v>
      </c>
      <c r="E32" s="29">
        <f t="shared" si="1"/>
        <v>256335.5</v>
      </c>
    </row>
    <row r="33" spans="1:5" ht="26.25" customHeight="1">
      <c r="A33" s="21" t="s">
        <v>46</v>
      </c>
      <c r="B33" s="30" t="s">
        <v>47</v>
      </c>
      <c r="C33" s="28">
        <f>'Прил.5.'!E14-C24</f>
        <v>347314.7</v>
      </c>
      <c r="D33" s="28">
        <f>'Прил.5.'!F14-D24</f>
        <v>311187.27999999997</v>
      </c>
      <c r="E33" s="28">
        <f>'Прил.5.'!G14-E22</f>
        <v>256335.5</v>
      </c>
    </row>
  </sheetData>
  <sheetProtection selectLockedCells="1" selectUnlockedCells="1"/>
  <mergeCells count="12">
    <mergeCell ref="D1:E1"/>
    <mergeCell ref="B2:E2"/>
    <mergeCell ref="B3:E3"/>
    <mergeCell ref="B4:E4"/>
    <mergeCell ref="B6:E6"/>
    <mergeCell ref="B7:E7"/>
    <mergeCell ref="B8:E8"/>
    <mergeCell ref="B9:E9"/>
    <mergeCell ref="B10:E10"/>
    <mergeCell ref="A11:E11"/>
    <mergeCell ref="A12:E12"/>
    <mergeCell ref="D14:E14"/>
  </mergeCells>
  <printOptions/>
  <pageMargins left="0.9270833333333334" right="0.2" top="0.55" bottom="1" header="0.5118110236220472" footer="0.5118110236220472"/>
  <pageSetup horizontalDpi="300" verticalDpi="300" orientation="portrait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K16"/>
  <sheetViews>
    <sheetView zoomScale="85" zoomScaleNormal="85" zoomScalePageLayoutView="0" workbookViewId="0" topLeftCell="A1">
      <selection activeCell="B2" activeCellId="1" sqref="K1:Q16384 B2"/>
    </sheetView>
  </sheetViews>
  <sheetFormatPr defaultColWidth="8.875" defaultRowHeight="12.75"/>
  <cols>
    <col min="1" max="1" width="3.875" style="3" customWidth="1"/>
    <col min="2" max="2" width="54.875" style="3" customWidth="1"/>
    <col min="3" max="3" width="11.875" style="3" customWidth="1"/>
    <col min="4" max="4" width="10.875" style="3" customWidth="1"/>
    <col min="5" max="5" width="14.875" style="3" customWidth="1"/>
    <col min="6" max="16384" width="8.875" style="3" customWidth="1"/>
  </cols>
  <sheetData>
    <row r="1" spans="2:5" ht="15" customHeight="1">
      <c r="B1" s="589" t="s">
        <v>766</v>
      </c>
      <c r="C1" s="589"/>
      <c r="D1" s="589"/>
      <c r="E1" s="589"/>
    </row>
    <row r="2" spans="2:5" ht="14.25" customHeight="1">
      <c r="B2" s="590" t="s">
        <v>767</v>
      </c>
      <c r="C2" s="590"/>
      <c r="D2" s="590"/>
      <c r="E2" s="590"/>
    </row>
    <row r="3" spans="2:5" ht="15.75" customHeight="1">
      <c r="B3" s="571" t="s">
        <v>4</v>
      </c>
      <c r="C3" s="571"/>
      <c r="D3" s="571"/>
      <c r="E3" s="571"/>
    </row>
    <row r="4" spans="2:11" ht="15.75" customHeight="1">
      <c r="B4" s="571" t="s">
        <v>218</v>
      </c>
      <c r="C4" s="571"/>
      <c r="D4" s="571"/>
      <c r="E4" s="571"/>
      <c r="F4" s="550"/>
      <c r="G4" s="550"/>
      <c r="H4" s="550"/>
      <c r="I4" s="550"/>
      <c r="J4" s="550"/>
      <c r="K4" s="550"/>
    </row>
    <row r="5" spans="2:5" ht="14.25" customHeight="1">
      <c r="B5" s="39"/>
      <c r="C5" s="530"/>
      <c r="D5" s="530"/>
      <c r="E5" s="530"/>
    </row>
    <row r="6" spans="2:5" ht="15" customHeight="1">
      <c r="B6" s="603" t="s">
        <v>768</v>
      </c>
      <c r="C6" s="603"/>
      <c r="D6" s="603"/>
      <c r="E6" s="603"/>
    </row>
    <row r="7" spans="2:5" ht="41.25" customHeight="1">
      <c r="B7" s="604" t="s">
        <v>769</v>
      </c>
      <c r="C7" s="604"/>
      <c r="D7" s="604"/>
      <c r="E7" s="604"/>
    </row>
    <row r="8" spans="2:5" ht="15.75" customHeight="1">
      <c r="B8" s="598"/>
      <c r="C8" s="598"/>
      <c r="D8" s="530"/>
      <c r="E8" s="6" t="s">
        <v>220</v>
      </c>
    </row>
    <row r="9" spans="2:5" ht="15.75" customHeight="1">
      <c r="B9" s="587" t="s">
        <v>770</v>
      </c>
      <c r="C9" s="587" t="s">
        <v>8</v>
      </c>
      <c r="D9" s="587"/>
      <c r="E9" s="587"/>
    </row>
    <row r="10" spans="2:5" ht="15" customHeight="1">
      <c r="B10" s="587"/>
      <c r="C10" s="57" t="s">
        <v>11</v>
      </c>
      <c r="D10" s="57" t="s">
        <v>12</v>
      </c>
      <c r="E10" s="57" t="s">
        <v>13</v>
      </c>
    </row>
    <row r="11" spans="2:5" ht="15" customHeight="1">
      <c r="B11" s="14" t="s">
        <v>771</v>
      </c>
      <c r="C11" s="551"/>
      <c r="D11" s="551"/>
      <c r="E11" s="551"/>
    </row>
    <row r="12" spans="2:5" ht="15" customHeight="1">
      <c r="B12" s="552" t="s">
        <v>83</v>
      </c>
      <c r="C12" s="553">
        <f>C13+C14</f>
        <v>58797.8</v>
      </c>
      <c r="D12" s="553">
        <f>D13+D14</f>
        <v>35512.9</v>
      </c>
      <c r="E12" s="553">
        <f>E13+E14</f>
        <v>35991.5</v>
      </c>
    </row>
    <row r="13" spans="2:5" ht="28.5" customHeight="1">
      <c r="B13" s="148" t="s">
        <v>772</v>
      </c>
      <c r="C13" s="72">
        <v>13197.8</v>
      </c>
      <c r="D13" s="68">
        <v>13512.9</v>
      </c>
      <c r="E13" s="68">
        <v>13991.5</v>
      </c>
    </row>
    <row r="14" spans="2:5" ht="14.25" customHeight="1">
      <c r="B14" s="148" t="s">
        <v>773</v>
      </c>
      <c r="C14" s="67">
        <v>45600</v>
      </c>
      <c r="D14" s="67">
        <v>22000</v>
      </c>
      <c r="E14" s="92">
        <v>22000</v>
      </c>
    </row>
    <row r="15" spans="2:5" ht="15" customHeight="1">
      <c r="B15" s="552" t="s">
        <v>774</v>
      </c>
      <c r="C15" s="553">
        <f>C16</f>
        <v>58797.8</v>
      </c>
      <c r="D15" s="553">
        <f>D16</f>
        <v>35512.9</v>
      </c>
      <c r="E15" s="553">
        <f>E16</f>
        <v>35991.5</v>
      </c>
    </row>
    <row r="16" spans="2:5" ht="57" customHeight="1">
      <c r="B16" s="27" t="s">
        <v>775</v>
      </c>
      <c r="C16" s="554">
        <v>58797.8</v>
      </c>
      <c r="D16" s="554">
        <v>35512.9</v>
      </c>
      <c r="E16" s="554">
        <v>35991.5</v>
      </c>
    </row>
  </sheetData>
  <sheetProtection selectLockedCells="1" selectUnlockedCells="1"/>
  <mergeCells count="9">
    <mergeCell ref="B8:C8"/>
    <mergeCell ref="B9:B10"/>
    <mergeCell ref="C9:E9"/>
    <mergeCell ref="B1:E1"/>
    <mergeCell ref="B2:E2"/>
    <mergeCell ref="B3:E3"/>
    <mergeCell ref="B4:E4"/>
    <mergeCell ref="B6:E6"/>
    <mergeCell ref="B7:E7"/>
  </mergeCells>
  <printOptions/>
  <pageMargins left="0.7875" right="0.7875" top="0.7875" bottom="0.7875" header="0.5118110236220472" footer="0.5118110236220472"/>
  <pageSetup horizontalDpi="300" verticalDpi="300" orientation="portrait" paperSize="9" scale="8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9"/>
  <sheetViews>
    <sheetView zoomScale="85" zoomScaleNormal="85" zoomScalePageLayoutView="0" workbookViewId="0" topLeftCell="A1">
      <selection activeCell="D20" activeCellId="1" sqref="K1:Q16384 D20"/>
    </sheetView>
  </sheetViews>
  <sheetFormatPr defaultColWidth="6.875" defaultRowHeight="12.75"/>
  <cols>
    <col min="1" max="1" width="4.875" style="3" customWidth="1"/>
    <col min="2" max="2" width="61.875" style="3" customWidth="1"/>
    <col min="3" max="3" width="12.875" style="540" customWidth="1"/>
    <col min="4" max="4" width="9.875" style="540" customWidth="1"/>
    <col min="5" max="5" width="10.875" style="540" customWidth="1"/>
    <col min="6" max="16384" width="6.875" style="3" customWidth="1"/>
  </cols>
  <sheetData>
    <row r="1" spans="2:8" ht="12.75" customHeight="1">
      <c r="B1" s="530"/>
      <c r="C1" s="555"/>
      <c r="D1" s="555"/>
      <c r="E1" s="53" t="s">
        <v>776</v>
      </c>
      <c r="F1" s="556"/>
      <c r="G1" s="556"/>
      <c r="H1" s="556"/>
    </row>
    <row r="2" spans="2:8" ht="12.75" customHeight="1">
      <c r="B2" s="530"/>
      <c r="C2" s="557"/>
      <c r="D2" s="557"/>
      <c r="E2" s="558" t="s">
        <v>767</v>
      </c>
      <c r="F2" s="559"/>
      <c r="G2" s="559"/>
      <c r="H2" s="559"/>
    </row>
    <row r="3" spans="2:8" ht="12.75" customHeight="1">
      <c r="B3" s="571" t="s">
        <v>4</v>
      </c>
      <c r="C3" s="571"/>
      <c r="D3" s="571"/>
      <c r="E3" s="571"/>
      <c r="F3" s="559"/>
      <c r="G3" s="559"/>
      <c r="H3" s="559"/>
    </row>
    <row r="4" spans="2:5" ht="12.75" customHeight="1">
      <c r="B4" s="571" t="s">
        <v>218</v>
      </c>
      <c r="C4" s="571"/>
      <c r="D4" s="571"/>
      <c r="E4" s="571"/>
    </row>
    <row r="5" spans="2:5" ht="12.75" customHeight="1">
      <c r="B5" s="39"/>
      <c r="C5" s="49"/>
      <c r="D5" s="49"/>
      <c r="E5" s="49"/>
    </row>
    <row r="6" spans="2:8" ht="12.75" customHeight="1">
      <c r="B6" s="586" t="s">
        <v>777</v>
      </c>
      <c r="C6" s="586"/>
      <c r="D6" s="586"/>
      <c r="E6" s="586"/>
      <c r="F6" s="542"/>
      <c r="G6" s="542"/>
      <c r="H6" s="542"/>
    </row>
    <row r="7" spans="2:8" ht="15.75" customHeight="1">
      <c r="B7" s="586"/>
      <c r="C7" s="586"/>
      <c r="D7" s="586"/>
      <c r="E7" s="586"/>
      <c r="F7" s="542"/>
      <c r="G7" s="542"/>
      <c r="H7" s="542"/>
    </row>
    <row r="8" spans="2:8" ht="14.25" customHeight="1">
      <c r="B8" s="586"/>
      <c r="C8" s="586"/>
      <c r="D8" s="586"/>
      <c r="E8" s="586"/>
      <c r="F8" s="560"/>
      <c r="G8" s="560"/>
      <c r="H8" s="560"/>
    </row>
    <row r="9" spans="2:5" ht="12.75" customHeight="1">
      <c r="B9" s="603"/>
      <c r="C9" s="603"/>
      <c r="D9" s="49"/>
      <c r="E9" s="49"/>
    </row>
    <row r="10" spans="2:5" ht="12.75" customHeight="1">
      <c r="B10" s="598"/>
      <c r="C10" s="598"/>
      <c r="D10" s="49"/>
      <c r="E10" s="6" t="s">
        <v>220</v>
      </c>
    </row>
    <row r="11" spans="2:5" ht="46.5" customHeight="1">
      <c r="B11" s="587" t="s">
        <v>778</v>
      </c>
      <c r="C11" s="587" t="s">
        <v>8</v>
      </c>
      <c r="D11" s="587"/>
      <c r="E11" s="587"/>
    </row>
    <row r="12" spans="2:5" ht="15.75" customHeight="1">
      <c r="B12" s="587"/>
      <c r="C12" s="57" t="s">
        <v>11</v>
      </c>
      <c r="D12" s="57" t="s">
        <v>12</v>
      </c>
      <c r="E12" s="57" t="s">
        <v>13</v>
      </c>
    </row>
    <row r="13" spans="2:5" ht="15.75" customHeight="1">
      <c r="B13" s="561" t="s">
        <v>779</v>
      </c>
      <c r="C13" s="28">
        <f>C14</f>
        <v>0</v>
      </c>
      <c r="D13" s="28">
        <f>D14</f>
        <v>-3000</v>
      </c>
      <c r="E13" s="28">
        <f>E14</f>
        <v>0</v>
      </c>
    </row>
    <row r="14" spans="2:5" ht="27.75" customHeight="1">
      <c r="B14" s="562" t="s">
        <v>780</v>
      </c>
      <c r="C14" s="28">
        <f>C15+C16</f>
        <v>0</v>
      </c>
      <c r="D14" s="28">
        <f>D15+D16</f>
        <v>-3000</v>
      </c>
      <c r="E14" s="28">
        <f>E15-E19</f>
        <v>0</v>
      </c>
    </row>
    <row r="15" spans="2:5" ht="27.75" customHeight="1">
      <c r="B15" s="22" t="s">
        <v>20</v>
      </c>
      <c r="C15" s="28">
        <v>3000</v>
      </c>
      <c r="D15" s="28"/>
      <c r="E15" s="28"/>
    </row>
    <row r="16" spans="2:5" ht="27.75" customHeight="1">
      <c r="B16" s="563" t="s">
        <v>781</v>
      </c>
      <c r="C16" s="28">
        <v>-3000</v>
      </c>
      <c r="D16" s="28">
        <v>-3000</v>
      </c>
      <c r="E16" s="28"/>
    </row>
    <row r="17" spans="2:5" ht="27.75" customHeight="1">
      <c r="B17" s="24" t="s">
        <v>22</v>
      </c>
      <c r="C17" s="28">
        <f>C18</f>
        <v>0</v>
      </c>
      <c r="D17" s="28">
        <f>D18</f>
        <v>0</v>
      </c>
      <c r="E17" s="28">
        <f>E18+E19</f>
        <v>0</v>
      </c>
    </row>
    <row r="18" spans="2:5" ht="42.75">
      <c r="B18" s="25" t="s">
        <v>24</v>
      </c>
      <c r="C18" s="28"/>
      <c r="D18" s="28"/>
      <c r="E18" s="28"/>
    </row>
    <row r="19" spans="2:5" s="539" customFormat="1" ht="27.75" customHeight="1">
      <c r="B19" s="22" t="s">
        <v>781</v>
      </c>
      <c r="C19" s="28"/>
      <c r="D19" s="28">
        <v>-3000</v>
      </c>
      <c r="E19" s="564"/>
    </row>
  </sheetData>
  <sheetProtection selectLockedCells="1" selectUnlockedCells="1"/>
  <mergeCells count="7">
    <mergeCell ref="B3:E3"/>
    <mergeCell ref="B4:E4"/>
    <mergeCell ref="B6:E8"/>
    <mergeCell ref="B9:C9"/>
    <mergeCell ref="B10:C10"/>
    <mergeCell ref="B11:B12"/>
    <mergeCell ref="C11:E11"/>
  </mergeCells>
  <printOptions/>
  <pageMargins left="0.7875" right="0.7875" top="0.7875" bottom="0.7875" header="0.5118110236220472" footer="0.5118110236220472"/>
  <pageSetup fitToHeight="1" fitToWidth="1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8"/>
  <sheetViews>
    <sheetView zoomScale="85" zoomScaleNormal="85" zoomScalePageLayoutView="0" workbookViewId="0" topLeftCell="A1">
      <selection activeCell="C18" activeCellId="1" sqref="K1:Q16384 C18"/>
    </sheetView>
  </sheetViews>
  <sheetFormatPr defaultColWidth="6.375" defaultRowHeight="12.75"/>
  <cols>
    <col min="1" max="1" width="3.875" style="3" customWidth="1"/>
    <col min="2" max="2" width="60.875" style="3" customWidth="1"/>
    <col min="3" max="3" width="14.375" style="565" customWidth="1"/>
    <col min="4" max="4" width="10.875" style="565" customWidth="1"/>
    <col min="5" max="5" width="14.375" style="565" customWidth="1"/>
    <col min="6" max="16384" width="6.375" style="3" customWidth="1"/>
  </cols>
  <sheetData>
    <row r="1" spans="2:5" ht="12.75" customHeight="1">
      <c r="B1" s="575" t="s">
        <v>782</v>
      </c>
      <c r="C1" s="575"/>
      <c r="D1" s="575"/>
      <c r="E1" s="575"/>
    </row>
    <row r="2" spans="2:5" ht="12.75" customHeight="1">
      <c r="B2" s="571" t="s">
        <v>49</v>
      </c>
      <c r="C2" s="571"/>
      <c r="D2" s="571"/>
      <c r="E2" s="571"/>
    </row>
    <row r="3" spans="2:5" ht="12.75" customHeight="1">
      <c r="B3" s="571" t="s">
        <v>4</v>
      </c>
      <c r="C3" s="571"/>
      <c r="D3" s="571"/>
      <c r="E3" s="571"/>
    </row>
    <row r="4" spans="2:8" ht="12.75" customHeight="1">
      <c r="B4" s="571" t="s">
        <v>218</v>
      </c>
      <c r="C4" s="571"/>
      <c r="D4" s="571"/>
      <c r="E4" s="571"/>
      <c r="F4" s="566"/>
      <c r="G4" s="566"/>
      <c r="H4" s="566"/>
    </row>
    <row r="5" spans="2:5" ht="12.75" customHeight="1">
      <c r="B5" s="39"/>
      <c r="C5" s="567"/>
      <c r="D5" s="567"/>
      <c r="E5" s="567"/>
    </row>
    <row r="6" spans="2:5" ht="28.5" customHeight="1">
      <c r="B6" s="605" t="s">
        <v>783</v>
      </c>
      <c r="C6" s="605"/>
      <c r="D6" s="605" t="s">
        <v>784</v>
      </c>
      <c r="E6" s="605"/>
    </row>
    <row r="7" spans="2:5" ht="15">
      <c r="B7" s="573" t="s">
        <v>785</v>
      </c>
      <c r="C7" s="573"/>
      <c r="D7" s="573"/>
      <c r="E7" s="573"/>
    </row>
    <row r="8" spans="2:5" ht="14.25">
      <c r="B8" s="598"/>
      <c r="C8" s="598"/>
      <c r="D8" s="567"/>
      <c r="E8" s="123" t="s">
        <v>220</v>
      </c>
    </row>
    <row r="9" spans="2:5" ht="15">
      <c r="B9" s="14" t="s">
        <v>221</v>
      </c>
      <c r="C9" s="57" t="s">
        <v>11</v>
      </c>
      <c r="D9" s="57" t="s">
        <v>12</v>
      </c>
      <c r="E9" s="57" t="s">
        <v>13</v>
      </c>
    </row>
    <row r="10" spans="2:5" ht="14.25">
      <c r="B10" s="568" t="s">
        <v>755</v>
      </c>
      <c r="C10" s="554"/>
      <c r="D10" s="554"/>
      <c r="E10" s="554"/>
    </row>
    <row r="11" spans="2:5" ht="14.25">
      <c r="B11" s="568" t="s">
        <v>756</v>
      </c>
      <c r="C11" s="554"/>
      <c r="D11" s="554"/>
      <c r="E11" s="554"/>
    </row>
    <row r="12" spans="2:5" ht="14.25">
      <c r="B12" s="568" t="s">
        <v>757</v>
      </c>
      <c r="C12" s="554"/>
      <c r="D12" s="554"/>
      <c r="E12" s="554"/>
    </row>
    <row r="13" spans="2:5" ht="14.25">
      <c r="B13" s="569" t="s">
        <v>758</v>
      </c>
      <c r="C13" s="554"/>
      <c r="D13" s="554"/>
      <c r="E13" s="554"/>
    </row>
    <row r="14" spans="2:5" ht="14.25">
      <c r="B14" s="568" t="s">
        <v>759</v>
      </c>
      <c r="C14" s="554"/>
      <c r="D14" s="554"/>
      <c r="E14" s="554"/>
    </row>
    <row r="15" spans="2:5" ht="14.25">
      <c r="B15" s="568" t="s">
        <v>760</v>
      </c>
      <c r="C15" s="554"/>
      <c r="D15" s="554"/>
      <c r="E15" s="554"/>
    </row>
    <row r="16" spans="2:5" ht="14.25">
      <c r="B16" s="568" t="s">
        <v>761</v>
      </c>
      <c r="C16" s="554"/>
      <c r="D16" s="554"/>
      <c r="E16" s="554"/>
    </row>
    <row r="17" spans="2:5" ht="14.25">
      <c r="B17" s="568" t="s">
        <v>786</v>
      </c>
      <c r="C17" s="554">
        <v>2000</v>
      </c>
      <c r="D17" s="554"/>
      <c r="E17" s="554"/>
    </row>
    <row r="18" spans="2:5" ht="15">
      <c r="B18" s="570" t="s">
        <v>762</v>
      </c>
      <c r="C18" s="17">
        <f>SUM(C10:C17)</f>
        <v>2000</v>
      </c>
      <c r="D18" s="23">
        <f>SUM(D10:D17)</f>
        <v>0</v>
      </c>
      <c r="E18" s="23">
        <f>SUM(E10:E17)</f>
        <v>0</v>
      </c>
    </row>
  </sheetData>
  <sheetProtection selectLockedCells="1" selectUnlockedCells="1"/>
  <mergeCells count="7">
    <mergeCell ref="B8:C8"/>
    <mergeCell ref="B1:E1"/>
    <mergeCell ref="B2:E2"/>
    <mergeCell ref="B3:E3"/>
    <mergeCell ref="B4:E4"/>
    <mergeCell ref="B6:E6"/>
    <mergeCell ref="B7:E7"/>
  </mergeCells>
  <printOptions/>
  <pageMargins left="0.7875" right="0.7875" top="0.7875" bottom="0.7875" header="0.5118110236220472" footer="0.5118110236220472"/>
  <pageSetup fitToHeight="1" fitToWidth="1"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tabSelected="1" zoomScale="85" zoomScaleNormal="85" zoomScalePageLayoutView="0" workbookViewId="0" topLeftCell="A1">
      <selection activeCell="B5" sqref="B5"/>
    </sheetView>
  </sheetViews>
  <sheetFormatPr defaultColWidth="6.375" defaultRowHeight="12.75"/>
  <cols>
    <col min="1" max="1" width="3.875" style="3" customWidth="1"/>
    <col min="2" max="2" width="60.875" style="3" customWidth="1"/>
    <col min="3" max="3" width="14.375" style="565" customWidth="1"/>
    <col min="4" max="4" width="10.875" style="565" customWidth="1"/>
    <col min="5" max="5" width="14.375" style="565" customWidth="1"/>
    <col min="6" max="16384" width="6.375" style="3" customWidth="1"/>
  </cols>
  <sheetData>
    <row r="1" spans="1:5" ht="12.75" customHeight="1">
      <c r="A1" s="4"/>
      <c r="B1" s="5"/>
      <c r="C1" s="6"/>
      <c r="D1" s="575" t="s">
        <v>787</v>
      </c>
      <c r="E1" s="575"/>
    </row>
    <row r="2" spans="1:5" ht="12.75" customHeight="1">
      <c r="A2" s="4"/>
      <c r="B2" s="576" t="s">
        <v>1</v>
      </c>
      <c r="C2" s="576"/>
      <c r="D2" s="576"/>
      <c r="E2" s="576"/>
    </row>
    <row r="3" spans="1:5" ht="12.75" customHeight="1">
      <c r="A3" s="4"/>
      <c r="B3" s="576" t="s">
        <v>2</v>
      </c>
      <c r="C3" s="576"/>
      <c r="D3" s="576"/>
      <c r="E3" s="576"/>
    </row>
    <row r="4" spans="1:5" ht="12.75" customHeight="1">
      <c r="A4" s="4"/>
      <c r="B4" s="577" t="s">
        <v>794</v>
      </c>
      <c r="C4" s="577"/>
      <c r="D4" s="577"/>
      <c r="E4" s="577"/>
    </row>
    <row r="5" spans="2:5" ht="12.75" customHeight="1">
      <c r="B5" s="7"/>
      <c r="C5" s="7"/>
      <c r="D5" s="7"/>
      <c r="E5" s="7"/>
    </row>
    <row r="6" spans="2:5" ht="12.75" customHeight="1">
      <c r="B6" s="575" t="s">
        <v>788</v>
      </c>
      <c r="C6" s="575"/>
      <c r="D6" s="575"/>
      <c r="E6" s="575"/>
    </row>
    <row r="7" spans="2:5" ht="12.75" customHeight="1">
      <c r="B7" s="571" t="s">
        <v>49</v>
      </c>
      <c r="C7" s="571"/>
      <c r="D7" s="571"/>
      <c r="E7" s="571"/>
    </row>
    <row r="8" spans="2:5" ht="12.75" customHeight="1">
      <c r="B8" s="571" t="s">
        <v>4</v>
      </c>
      <c r="C8" s="571"/>
      <c r="D8" s="571"/>
      <c r="E8" s="571"/>
    </row>
    <row r="9" spans="2:8" ht="12.75" customHeight="1">
      <c r="B9" s="571" t="s">
        <v>218</v>
      </c>
      <c r="C9" s="571"/>
      <c r="D9" s="571"/>
      <c r="E9" s="571"/>
      <c r="F9" s="566"/>
      <c r="G9" s="566"/>
      <c r="H9" s="566"/>
    </row>
    <row r="10" spans="2:5" ht="12.75" customHeight="1">
      <c r="B10" s="39"/>
      <c r="C10" s="567"/>
      <c r="D10" s="567"/>
      <c r="E10" s="567"/>
    </row>
    <row r="11" spans="2:5" ht="40.5" customHeight="1">
      <c r="B11" s="605" t="s">
        <v>789</v>
      </c>
      <c r="C11" s="605"/>
      <c r="D11" s="605" t="s">
        <v>784</v>
      </c>
      <c r="E11" s="605"/>
    </row>
    <row r="12" spans="2:5" ht="12.75" customHeight="1">
      <c r="B12" s="573" t="s">
        <v>790</v>
      </c>
      <c r="C12" s="573"/>
      <c r="D12" s="573"/>
      <c r="E12" s="573"/>
    </row>
    <row r="13" spans="2:5" ht="12.75" customHeight="1">
      <c r="B13" s="598"/>
      <c r="C13" s="598"/>
      <c r="D13" s="567"/>
      <c r="E13" s="123" t="s">
        <v>220</v>
      </c>
    </row>
    <row r="14" spans="2:5" ht="46.5" customHeight="1">
      <c r="B14" s="14" t="s">
        <v>221</v>
      </c>
      <c r="C14" s="57" t="s">
        <v>11</v>
      </c>
      <c r="D14" s="57" t="s">
        <v>12</v>
      </c>
      <c r="E14" s="57" t="s">
        <v>13</v>
      </c>
    </row>
    <row r="15" spans="2:5" ht="14.25" customHeight="1">
      <c r="B15" s="568" t="s">
        <v>755</v>
      </c>
      <c r="C15" s="554"/>
      <c r="D15" s="554"/>
      <c r="E15" s="554"/>
    </row>
    <row r="16" spans="2:5" ht="14.25" customHeight="1">
      <c r="B16" s="568" t="s">
        <v>756</v>
      </c>
      <c r="C16" s="554"/>
      <c r="D16" s="554"/>
      <c r="E16" s="554"/>
    </row>
    <row r="17" spans="2:5" ht="14.25" customHeight="1">
      <c r="B17" s="568" t="s">
        <v>757</v>
      </c>
      <c r="C17" s="554"/>
      <c r="D17" s="554"/>
      <c r="E17" s="554"/>
    </row>
    <row r="18" spans="2:5" ht="14.25" customHeight="1">
      <c r="B18" s="569" t="s">
        <v>758</v>
      </c>
      <c r="C18" s="554">
        <v>337.2</v>
      </c>
      <c r="D18" s="554"/>
      <c r="E18" s="554"/>
    </row>
    <row r="19" spans="2:5" ht="14.25" customHeight="1">
      <c r="B19" s="568" t="s">
        <v>759</v>
      </c>
      <c r="C19" s="554"/>
      <c r="D19" s="554"/>
      <c r="E19" s="554"/>
    </row>
    <row r="20" spans="2:5" ht="14.25" customHeight="1">
      <c r="B20" s="568" t="s">
        <v>760</v>
      </c>
      <c r="C20" s="554"/>
      <c r="D20" s="554"/>
      <c r="E20" s="554"/>
    </row>
    <row r="21" spans="2:5" ht="15.75" customHeight="1">
      <c r="B21" s="568" t="s">
        <v>761</v>
      </c>
      <c r="C21" s="554"/>
      <c r="D21" s="554"/>
      <c r="E21" s="554"/>
    </row>
    <row r="22" spans="2:5" ht="15.75" customHeight="1">
      <c r="B22" s="568" t="s">
        <v>786</v>
      </c>
      <c r="C22" s="554">
        <v>662.8</v>
      </c>
      <c r="D22" s="554"/>
      <c r="E22" s="554"/>
    </row>
    <row r="23" spans="2:5" s="539" customFormat="1" ht="12.75" customHeight="1">
      <c r="B23" s="570" t="s">
        <v>762</v>
      </c>
      <c r="C23" s="17">
        <f>SUM(C15:C22)</f>
        <v>1000</v>
      </c>
      <c r="D23" s="23">
        <f>SUM(D15:D22)</f>
        <v>0</v>
      </c>
      <c r="E23" s="23">
        <f>SUM(E15:E22)</f>
        <v>0</v>
      </c>
    </row>
    <row r="26" spans="2:5" ht="28.5" customHeight="1">
      <c r="B26" s="605" t="s">
        <v>791</v>
      </c>
      <c r="C26" s="605"/>
      <c r="D26" s="605" t="s">
        <v>784</v>
      </c>
      <c r="E26" s="605"/>
    </row>
    <row r="27" spans="2:5" ht="15.75" customHeight="1">
      <c r="B27" s="573" t="s">
        <v>792</v>
      </c>
      <c r="C27" s="573"/>
      <c r="D27" s="573"/>
      <c r="E27" s="573"/>
    </row>
    <row r="28" spans="2:5" ht="15.75" customHeight="1">
      <c r="B28" s="598"/>
      <c r="C28" s="598"/>
      <c r="D28" s="567"/>
      <c r="E28" s="123" t="s">
        <v>220</v>
      </c>
    </row>
    <row r="29" spans="2:5" ht="15">
      <c r="B29" s="14" t="s">
        <v>221</v>
      </c>
      <c r="C29" s="57" t="s">
        <v>11</v>
      </c>
      <c r="D29" s="57" t="s">
        <v>12</v>
      </c>
      <c r="E29" s="57" t="s">
        <v>13</v>
      </c>
    </row>
    <row r="30" spans="2:5" ht="14.25">
      <c r="B30" s="568" t="s">
        <v>755</v>
      </c>
      <c r="C30" s="554"/>
      <c r="D30" s="554"/>
      <c r="E30" s="554"/>
    </row>
    <row r="31" spans="2:5" ht="14.25">
      <c r="B31" s="568" t="s">
        <v>756</v>
      </c>
      <c r="C31" s="554"/>
      <c r="D31" s="554"/>
      <c r="E31" s="554"/>
    </row>
    <row r="32" spans="2:5" ht="14.25">
      <c r="B32" s="568" t="s">
        <v>757</v>
      </c>
      <c r="C32" s="554"/>
      <c r="D32" s="554"/>
      <c r="E32" s="554"/>
    </row>
    <row r="33" spans="2:5" ht="14.25">
      <c r="B33" s="569" t="s">
        <v>758</v>
      </c>
      <c r="C33" s="554"/>
      <c r="D33" s="554"/>
      <c r="E33" s="554"/>
    </row>
    <row r="34" spans="2:5" ht="14.25">
      <c r="B34" s="568" t="s">
        <v>759</v>
      </c>
      <c r="C34" s="554"/>
      <c r="D34" s="554"/>
      <c r="E34" s="554"/>
    </row>
    <row r="35" spans="2:5" ht="14.25">
      <c r="B35" s="568" t="s">
        <v>760</v>
      </c>
      <c r="C35" s="554"/>
      <c r="D35" s="554"/>
      <c r="E35" s="554"/>
    </row>
    <row r="36" spans="2:5" ht="14.25">
      <c r="B36" s="568" t="s">
        <v>761</v>
      </c>
      <c r="C36" s="554"/>
      <c r="D36" s="554"/>
      <c r="E36" s="554"/>
    </row>
    <row r="37" spans="2:5" ht="14.25">
      <c r="B37" s="568" t="s">
        <v>786</v>
      </c>
      <c r="C37" s="554">
        <v>100</v>
      </c>
      <c r="D37" s="554"/>
      <c r="E37" s="554"/>
    </row>
    <row r="38" spans="2:5" ht="15">
      <c r="B38" s="570" t="s">
        <v>762</v>
      </c>
      <c r="C38" s="17">
        <f>SUM(C30:C37)</f>
        <v>100</v>
      </c>
      <c r="D38" s="23">
        <f>SUM(D30:D37)</f>
        <v>0</v>
      </c>
      <c r="E38" s="23">
        <f>SUM(E30:E37)</f>
        <v>0</v>
      </c>
    </row>
    <row r="40" spans="2:5" ht="41.25" customHeight="1">
      <c r="B40" s="605" t="s">
        <v>793</v>
      </c>
      <c r="C40" s="605"/>
      <c r="D40" s="605" t="s">
        <v>784</v>
      </c>
      <c r="E40" s="605"/>
    </row>
    <row r="41" spans="2:5" ht="12.75" customHeight="1">
      <c r="B41" s="573" t="s">
        <v>792</v>
      </c>
      <c r="C41" s="573"/>
      <c r="D41" s="573"/>
      <c r="E41" s="573"/>
    </row>
    <row r="42" spans="2:5" ht="12.75" customHeight="1">
      <c r="B42" s="598"/>
      <c r="C42" s="598"/>
      <c r="D42" s="567"/>
      <c r="E42" s="123" t="s">
        <v>220</v>
      </c>
    </row>
    <row r="43" spans="2:5" ht="12.75" customHeight="1">
      <c r="B43" s="14" t="s">
        <v>221</v>
      </c>
      <c r="C43" s="57" t="s">
        <v>11</v>
      </c>
      <c r="D43" s="57" t="s">
        <v>12</v>
      </c>
      <c r="E43" s="57" t="s">
        <v>13</v>
      </c>
    </row>
    <row r="44" spans="2:5" ht="12.75" customHeight="1">
      <c r="B44" s="568" t="s">
        <v>755</v>
      </c>
      <c r="C44" s="554"/>
      <c r="D44" s="554"/>
      <c r="E44" s="554"/>
    </row>
    <row r="45" spans="2:5" ht="12.75" customHeight="1">
      <c r="B45" s="568" t="s">
        <v>756</v>
      </c>
      <c r="C45" s="554"/>
      <c r="D45" s="554"/>
      <c r="E45" s="554"/>
    </row>
    <row r="46" spans="2:5" ht="12.75" customHeight="1">
      <c r="B46" s="568" t="s">
        <v>757</v>
      </c>
      <c r="C46" s="554"/>
      <c r="D46" s="554"/>
      <c r="E46" s="554"/>
    </row>
    <row r="47" spans="2:5" ht="12.75" customHeight="1">
      <c r="B47" s="569" t="s">
        <v>758</v>
      </c>
      <c r="C47" s="554"/>
      <c r="D47" s="554"/>
      <c r="E47" s="554"/>
    </row>
    <row r="48" spans="2:5" ht="12.75" customHeight="1">
      <c r="B48" s="568" t="s">
        <v>759</v>
      </c>
      <c r="C48" s="554"/>
      <c r="D48" s="554"/>
      <c r="E48" s="554"/>
    </row>
    <row r="49" spans="2:5" ht="12.75" customHeight="1">
      <c r="B49" s="568" t="s">
        <v>760</v>
      </c>
      <c r="C49" s="554"/>
      <c r="D49" s="554"/>
      <c r="E49" s="554"/>
    </row>
    <row r="50" spans="2:5" ht="12.75" customHeight="1">
      <c r="B50" s="568" t="s">
        <v>761</v>
      </c>
      <c r="C50" s="554"/>
      <c r="D50" s="554"/>
      <c r="E50" s="554"/>
    </row>
    <row r="51" spans="2:5" ht="12.75" customHeight="1">
      <c r="B51" s="568" t="s">
        <v>786</v>
      </c>
      <c r="C51" s="554">
        <v>500</v>
      </c>
      <c r="D51" s="554"/>
      <c r="E51" s="554"/>
    </row>
    <row r="52" spans="2:5" ht="12.75" customHeight="1">
      <c r="B52" s="570" t="s">
        <v>762</v>
      </c>
      <c r="C52" s="17">
        <f>SUM(C44:C51)</f>
        <v>500</v>
      </c>
      <c r="D52" s="23">
        <f>SUM(D44:D51)</f>
        <v>0</v>
      </c>
      <c r="E52" s="23">
        <f>SUM(E44:E51)</f>
        <v>0</v>
      </c>
    </row>
    <row r="53" spans="2:5" ht="12.75" customHeight="1">
      <c r="B53" s="530"/>
      <c r="C53" s="567"/>
      <c r="D53" s="567"/>
      <c r="E53" s="567"/>
    </row>
  </sheetData>
  <sheetProtection selectLockedCells="1" selectUnlockedCells="1"/>
  <mergeCells count="17">
    <mergeCell ref="B26:E26"/>
    <mergeCell ref="D1:E1"/>
    <mergeCell ref="B2:E2"/>
    <mergeCell ref="B3:E3"/>
    <mergeCell ref="B4:E4"/>
    <mergeCell ref="B6:E6"/>
    <mergeCell ref="B7:E7"/>
    <mergeCell ref="B27:E27"/>
    <mergeCell ref="B28:C28"/>
    <mergeCell ref="B40:E40"/>
    <mergeCell ref="B41:E41"/>
    <mergeCell ref="B42:C42"/>
    <mergeCell ref="B8:E8"/>
    <mergeCell ref="B9:E9"/>
    <mergeCell ref="B11:E11"/>
    <mergeCell ref="B12:E12"/>
    <mergeCell ref="B13:C13"/>
  </mergeCells>
  <printOptions/>
  <pageMargins left="0.7875" right="0.7875" top="0.7875" bottom="0.7875" header="0.5118110236220472" footer="0.5118110236220472"/>
  <pageSetup fitToHeight="1" fitToWidth="1" horizontalDpi="300" verticalDpi="3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44"/>
  <sheetViews>
    <sheetView zoomScale="85" zoomScaleNormal="85" zoomScalePageLayoutView="0" workbookViewId="0" topLeftCell="A10">
      <selection activeCell="C14" activeCellId="1" sqref="K1:Q16384 C14"/>
    </sheetView>
  </sheetViews>
  <sheetFormatPr defaultColWidth="7.875" defaultRowHeight="12.75"/>
  <cols>
    <col min="1" max="1" width="7.875" style="31" customWidth="1"/>
    <col min="2" max="2" width="23.875" style="32" customWidth="1"/>
    <col min="3" max="3" width="58.375" style="33" customWidth="1"/>
    <col min="4" max="4" width="15.375" style="32" customWidth="1"/>
    <col min="5" max="64" width="7.875" style="31" customWidth="1"/>
  </cols>
  <sheetData>
    <row r="1" spans="1:4" ht="12.75" customHeight="1">
      <c r="A1" s="34"/>
      <c r="B1" s="35"/>
      <c r="C1" s="36"/>
      <c r="D1" s="35"/>
    </row>
    <row r="2" spans="1:5" ht="12.75" customHeight="1">
      <c r="A2" s="34"/>
      <c r="B2" s="580" t="s">
        <v>48</v>
      </c>
      <c r="C2" s="580"/>
      <c r="D2" s="580"/>
      <c r="E2" s="37"/>
    </row>
    <row r="3" spans="1:64" ht="12.75" customHeight="1">
      <c r="A3" s="571" t="s">
        <v>49</v>
      </c>
      <c r="B3" s="571"/>
      <c r="C3" s="571"/>
      <c r="D3" s="571"/>
      <c r="E3"/>
      <c r="F3"/>
      <c r="G3"/>
      <c r="H3"/>
      <c r="I3" s="38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</row>
    <row r="4" spans="1:64" ht="14.25">
      <c r="A4" s="581" t="s">
        <v>4</v>
      </c>
      <c r="B4" s="581"/>
      <c r="C4" s="581"/>
      <c r="D4" s="581"/>
      <c r="E4" s="9"/>
      <c r="F4"/>
      <c r="G4"/>
      <c r="H4"/>
      <c r="I4" s="38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</row>
    <row r="5" spans="1:64" ht="15.75" customHeight="1">
      <c r="A5" s="571" t="s">
        <v>5</v>
      </c>
      <c r="B5" s="571"/>
      <c r="C5" s="571"/>
      <c r="D5" s="571"/>
      <c r="E5" s="9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</row>
    <row r="6" spans="1:4" ht="12.75" customHeight="1">
      <c r="A6" s="34"/>
      <c r="B6" s="35"/>
      <c r="C6" s="39"/>
      <c r="D6" s="35"/>
    </row>
    <row r="7" spans="1:4" ht="12.75" customHeight="1">
      <c r="A7" s="34"/>
      <c r="B7" s="573" t="s">
        <v>50</v>
      </c>
      <c r="C7" s="573"/>
      <c r="D7" s="573"/>
    </row>
    <row r="8" spans="1:4" ht="12.75" customHeight="1">
      <c r="A8" s="34"/>
      <c r="B8" s="573" t="s">
        <v>51</v>
      </c>
      <c r="C8" s="573"/>
      <c r="D8" s="573"/>
    </row>
    <row r="9" spans="1:4" ht="12.75" customHeight="1">
      <c r="A9" s="34"/>
      <c r="B9" s="573" t="s">
        <v>52</v>
      </c>
      <c r="C9" s="573"/>
      <c r="D9" s="573"/>
    </row>
    <row r="10" spans="1:4" ht="12.75" customHeight="1">
      <c r="A10" s="34"/>
      <c r="B10" s="40"/>
      <c r="C10" s="41"/>
      <c r="D10" s="40"/>
    </row>
    <row r="11" spans="1:4" ht="89.25" customHeight="1">
      <c r="A11" s="34"/>
      <c r="B11" s="42" t="s">
        <v>53</v>
      </c>
      <c r="C11" s="43" t="s">
        <v>54</v>
      </c>
      <c r="D11" s="42" t="s">
        <v>55</v>
      </c>
    </row>
    <row r="12" spans="1:4" ht="40.5" customHeight="1">
      <c r="A12" s="34"/>
      <c r="B12" s="12" t="s">
        <v>56</v>
      </c>
      <c r="C12" s="22" t="s">
        <v>57</v>
      </c>
      <c r="D12" s="42"/>
    </row>
    <row r="13" spans="1:4" ht="54" customHeight="1">
      <c r="A13" s="34"/>
      <c r="B13" s="42" t="s">
        <v>58</v>
      </c>
      <c r="C13" s="44" t="s">
        <v>59</v>
      </c>
      <c r="D13" s="42">
        <v>100</v>
      </c>
    </row>
    <row r="14" spans="1:4" ht="27.75" customHeight="1">
      <c r="A14" s="34"/>
      <c r="B14" s="42" t="s">
        <v>60</v>
      </c>
      <c r="C14" s="22" t="s">
        <v>61</v>
      </c>
      <c r="D14" s="42">
        <v>100</v>
      </c>
    </row>
    <row r="15" spans="1:4" ht="27.75" customHeight="1">
      <c r="A15" s="34"/>
      <c r="B15" s="42" t="s">
        <v>62</v>
      </c>
      <c r="C15" s="22" t="s">
        <v>63</v>
      </c>
      <c r="D15" s="42"/>
    </row>
    <row r="16" spans="1:4" ht="40.5" customHeight="1">
      <c r="A16" s="34"/>
      <c r="B16" s="42" t="s">
        <v>64</v>
      </c>
      <c r="C16" s="22" t="s">
        <v>65</v>
      </c>
      <c r="D16" s="42">
        <v>100</v>
      </c>
    </row>
    <row r="17" spans="1:4" ht="27.75" customHeight="1">
      <c r="A17" s="34"/>
      <c r="B17" s="42" t="s">
        <v>66</v>
      </c>
      <c r="C17" s="22" t="s">
        <v>67</v>
      </c>
      <c r="D17" s="42">
        <v>100</v>
      </c>
    </row>
    <row r="18" spans="1:4" ht="21.75" customHeight="1">
      <c r="A18" s="34"/>
      <c r="B18" s="42" t="s">
        <v>68</v>
      </c>
      <c r="C18" s="22" t="s">
        <v>69</v>
      </c>
      <c r="D18" s="42"/>
    </row>
    <row r="19" spans="1:4" ht="66.75" customHeight="1">
      <c r="A19" s="34"/>
      <c r="B19" s="42" t="s">
        <v>70</v>
      </c>
      <c r="C19" s="22" t="s">
        <v>71</v>
      </c>
      <c r="D19" s="42">
        <v>100</v>
      </c>
    </row>
    <row r="20" spans="1:4" ht="54" customHeight="1">
      <c r="A20" s="34"/>
      <c r="B20" s="42" t="s">
        <v>72</v>
      </c>
      <c r="C20" s="22" t="s">
        <v>73</v>
      </c>
      <c r="D20" s="42">
        <v>100</v>
      </c>
    </row>
    <row r="21" spans="1:4" ht="23.25" customHeight="1">
      <c r="A21" s="34"/>
      <c r="B21" s="42" t="s">
        <v>74</v>
      </c>
      <c r="C21" s="22" t="s">
        <v>75</v>
      </c>
      <c r="D21" s="42"/>
    </row>
    <row r="22" spans="1:4" ht="27.75" customHeight="1">
      <c r="A22" s="34"/>
      <c r="B22" s="42" t="s">
        <v>76</v>
      </c>
      <c r="C22" s="22" t="s">
        <v>77</v>
      </c>
      <c r="D22" s="42">
        <v>100</v>
      </c>
    </row>
    <row r="23" spans="1:4" ht="26.25" customHeight="1">
      <c r="A23" s="34"/>
      <c r="B23" s="42" t="s">
        <v>78</v>
      </c>
      <c r="C23" s="22" t="s">
        <v>79</v>
      </c>
      <c r="D23" s="42">
        <v>100</v>
      </c>
    </row>
    <row r="24" spans="1:4" ht="12.75" customHeight="1">
      <c r="A24" s="34"/>
      <c r="B24" s="35"/>
      <c r="C24" s="36"/>
      <c r="D24" s="35"/>
    </row>
    <row r="25" spans="2:4" ht="12.75" customHeight="1">
      <c r="B25" s="45"/>
      <c r="C25" s="46"/>
      <c r="D25" s="45"/>
    </row>
    <row r="26" spans="2:4" ht="12.75" customHeight="1">
      <c r="B26" s="45"/>
      <c r="C26" s="46"/>
      <c r="D26" s="45"/>
    </row>
    <row r="27" spans="2:4" ht="12.75" customHeight="1">
      <c r="B27" s="45"/>
      <c r="C27" s="46"/>
      <c r="D27" s="45"/>
    </row>
    <row r="28" spans="2:4" ht="12.75" customHeight="1">
      <c r="B28" s="45"/>
      <c r="C28" s="46"/>
      <c r="D28" s="45"/>
    </row>
    <row r="29" spans="2:4" ht="12.75" customHeight="1">
      <c r="B29" s="45"/>
      <c r="C29" s="46"/>
      <c r="D29" s="45"/>
    </row>
    <row r="30" spans="2:4" ht="12.75" customHeight="1">
      <c r="B30" s="45"/>
      <c r="C30" s="46"/>
      <c r="D30" s="45"/>
    </row>
    <row r="31" spans="2:4" ht="12.75" customHeight="1">
      <c r="B31" s="45"/>
      <c r="C31" s="46"/>
      <c r="D31" s="45"/>
    </row>
    <row r="32" spans="2:4" ht="12.75" customHeight="1">
      <c r="B32" s="45"/>
      <c r="C32" s="46"/>
      <c r="D32" s="45"/>
    </row>
    <row r="33" spans="2:4" ht="12.75" customHeight="1">
      <c r="B33" s="45"/>
      <c r="C33" s="46"/>
      <c r="D33" s="45"/>
    </row>
    <row r="34" spans="2:4" ht="12.75" customHeight="1">
      <c r="B34" s="45"/>
      <c r="C34" s="46"/>
      <c r="D34" s="45"/>
    </row>
    <row r="35" spans="2:4" ht="12.75" customHeight="1">
      <c r="B35" s="45"/>
      <c r="C35" s="46"/>
      <c r="D35" s="45"/>
    </row>
    <row r="36" spans="2:4" ht="12.75" customHeight="1">
      <c r="B36" s="45"/>
      <c r="C36" s="46"/>
      <c r="D36" s="45"/>
    </row>
    <row r="37" spans="2:4" ht="12.75" customHeight="1">
      <c r="B37" s="45"/>
      <c r="C37" s="46"/>
      <c r="D37" s="45"/>
    </row>
    <row r="38" spans="2:4" ht="12.75" customHeight="1">
      <c r="B38" s="45"/>
      <c r="C38" s="46"/>
      <c r="D38" s="45"/>
    </row>
    <row r="39" spans="2:4" ht="12.75" customHeight="1">
      <c r="B39" s="45"/>
      <c r="C39" s="46"/>
      <c r="D39" s="45"/>
    </row>
    <row r="40" spans="2:4" ht="12.75" customHeight="1">
      <c r="B40" s="45"/>
      <c r="C40" s="46"/>
      <c r="D40" s="45"/>
    </row>
    <row r="41" spans="2:4" ht="12.75" customHeight="1">
      <c r="B41" s="45"/>
      <c r="C41" s="46"/>
      <c r="D41" s="45"/>
    </row>
    <row r="42" spans="2:4" ht="12.75" customHeight="1">
      <c r="B42" s="45"/>
      <c r="C42" s="46"/>
      <c r="D42" s="45"/>
    </row>
    <row r="43" spans="2:4" ht="12.75" customHeight="1">
      <c r="B43" s="45"/>
      <c r="C43" s="46"/>
      <c r="D43" s="45"/>
    </row>
    <row r="44" spans="2:4" ht="12.75" customHeight="1">
      <c r="B44" s="45"/>
      <c r="C44" s="46"/>
      <c r="D44" s="45"/>
    </row>
  </sheetData>
  <sheetProtection selectLockedCells="1" selectUnlockedCells="1"/>
  <mergeCells count="7">
    <mergeCell ref="B9:D9"/>
    <mergeCell ref="B2:D2"/>
    <mergeCell ref="A3:D3"/>
    <mergeCell ref="A4:D4"/>
    <mergeCell ref="A5:D5"/>
    <mergeCell ref="B7:D7"/>
    <mergeCell ref="B8:D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Roman,Обычный"&amp;12ffffff&amp;A</oddHeader>
    <oddFooter>&amp;C&amp;"Times New Roman,Обычный"&amp;12ffffffСтраница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J211"/>
  <sheetViews>
    <sheetView zoomScale="85" zoomScaleNormal="85" zoomScalePageLayoutView="0" workbookViewId="0" topLeftCell="A1">
      <selection activeCell="B4" sqref="B4:E4"/>
    </sheetView>
  </sheetViews>
  <sheetFormatPr defaultColWidth="6.875" defaultRowHeight="12.75"/>
  <cols>
    <col min="1" max="1" width="26.875" style="47" customWidth="1"/>
    <col min="2" max="2" width="86.875" style="39" customWidth="1"/>
    <col min="3" max="3" width="13.875" style="48" customWidth="1"/>
    <col min="4" max="4" width="13.875" style="49" customWidth="1"/>
    <col min="5" max="5" width="14.875" style="49" customWidth="1"/>
    <col min="6" max="6" width="6.875" style="47" customWidth="1"/>
    <col min="7" max="7" width="15.875" style="47" customWidth="1"/>
    <col min="8" max="9" width="9.875" style="47" customWidth="1"/>
    <col min="10" max="10" width="7.875" style="47" customWidth="1"/>
    <col min="11" max="16384" width="6.875" style="47" customWidth="1"/>
  </cols>
  <sheetData>
    <row r="1" spans="1:5" s="3" customFormat="1" ht="12.75" customHeight="1">
      <c r="A1" s="4"/>
      <c r="B1" s="5"/>
      <c r="C1" s="6"/>
      <c r="D1" s="575" t="s">
        <v>80</v>
      </c>
      <c r="E1" s="575"/>
    </row>
    <row r="2" spans="1:5" s="3" customFormat="1" ht="12.75" customHeight="1">
      <c r="A2" s="4"/>
      <c r="B2" s="576" t="s">
        <v>1</v>
      </c>
      <c r="C2" s="576"/>
      <c r="D2" s="576"/>
      <c r="E2" s="576"/>
    </row>
    <row r="3" spans="1:5" s="3" customFormat="1" ht="12.75" customHeight="1">
      <c r="A3" s="4"/>
      <c r="B3" s="576" t="s">
        <v>2</v>
      </c>
      <c r="C3" s="576"/>
      <c r="D3" s="576"/>
      <c r="E3" s="576"/>
    </row>
    <row r="4" spans="1:5" s="3" customFormat="1" ht="12.75" customHeight="1">
      <c r="A4" s="4"/>
      <c r="B4" s="577" t="s">
        <v>794</v>
      </c>
      <c r="C4" s="577"/>
      <c r="D4" s="577"/>
      <c r="E4" s="577"/>
    </row>
    <row r="5" spans="1:5" ht="12.75" customHeight="1">
      <c r="A5" s="50"/>
      <c r="B5" s="5"/>
      <c r="C5" s="6"/>
      <c r="D5" s="7"/>
      <c r="E5" s="7"/>
    </row>
    <row r="6" spans="1:5" ht="12.75" customHeight="1">
      <c r="A6" s="50"/>
      <c r="B6" s="5"/>
      <c r="C6" s="6"/>
      <c r="D6" s="575" t="s">
        <v>81</v>
      </c>
      <c r="E6" s="575"/>
    </row>
    <row r="7" spans="1:5" ht="12.75" customHeight="1">
      <c r="A7" s="50"/>
      <c r="B7" s="576" t="s">
        <v>1</v>
      </c>
      <c r="C7" s="576"/>
      <c r="D7" s="576"/>
      <c r="E7" s="576"/>
    </row>
    <row r="8" spans="1:5" ht="12.75" customHeight="1">
      <c r="A8" s="50"/>
      <c r="B8" s="571" t="s">
        <v>4</v>
      </c>
      <c r="C8" s="571"/>
      <c r="D8" s="571"/>
      <c r="E8" s="571"/>
    </row>
    <row r="9" spans="1:5" ht="12.75" customHeight="1">
      <c r="A9" s="50"/>
      <c r="B9" s="571" t="s">
        <v>5</v>
      </c>
      <c r="C9" s="571"/>
      <c r="D9" s="571"/>
      <c r="E9" s="571"/>
    </row>
    <row r="10" spans="1:5" ht="12.75" customHeight="1">
      <c r="A10" s="50"/>
      <c r="B10" s="51"/>
      <c r="C10" s="52"/>
      <c r="E10" s="53"/>
    </row>
    <row r="11" ht="14.25" customHeight="1">
      <c r="A11" s="50"/>
    </row>
    <row r="12" spans="1:5" ht="14.25" customHeight="1">
      <c r="A12" s="582" t="s">
        <v>82</v>
      </c>
      <c r="B12" s="582"/>
      <c r="C12" s="582"/>
      <c r="D12" s="582"/>
      <c r="E12" s="582"/>
    </row>
    <row r="13" spans="1:4" ht="14.25" customHeight="1">
      <c r="A13" s="54"/>
      <c r="B13" s="55"/>
      <c r="C13" s="10"/>
      <c r="D13" s="10"/>
    </row>
    <row r="14" spans="1:5" ht="17.25" customHeight="1">
      <c r="A14" s="583" t="s">
        <v>9</v>
      </c>
      <c r="B14" s="584" t="s">
        <v>10</v>
      </c>
      <c r="C14" s="57"/>
      <c r="D14" s="585" t="s">
        <v>8</v>
      </c>
      <c r="E14" s="585"/>
    </row>
    <row r="15" spans="1:5" s="59" customFormat="1" ht="21.75" customHeight="1">
      <c r="A15" s="583"/>
      <c r="B15" s="584"/>
      <c r="C15" s="57" t="s">
        <v>11</v>
      </c>
      <c r="D15" s="57" t="s">
        <v>12</v>
      </c>
      <c r="E15" s="57" t="s">
        <v>13</v>
      </c>
    </row>
    <row r="16" spans="1:10" s="59" customFormat="1" ht="15.75" customHeight="1">
      <c r="A16" s="56"/>
      <c r="B16" s="57" t="s">
        <v>83</v>
      </c>
      <c r="C16" s="60">
        <f>C17+C34</f>
        <v>339607.8</v>
      </c>
      <c r="D16" s="60">
        <f>D17+D34</f>
        <v>303284.6</v>
      </c>
      <c r="E16" s="60">
        <f>E17+E34</f>
        <v>251080.59999999998</v>
      </c>
      <c r="G16" s="61"/>
      <c r="H16" s="62"/>
      <c r="I16" s="62"/>
      <c r="J16" s="62"/>
    </row>
    <row r="17" spans="1:7" s="59" customFormat="1" ht="15.75" customHeight="1">
      <c r="A17" s="56" t="s">
        <v>84</v>
      </c>
      <c r="B17" s="63" t="s">
        <v>85</v>
      </c>
      <c r="C17" s="60">
        <f>C18+C26</f>
        <v>118437.8</v>
      </c>
      <c r="D17" s="60">
        <f>D18+D26</f>
        <v>124520.9</v>
      </c>
      <c r="E17" s="60">
        <f>E18+E26</f>
        <v>136170.5</v>
      </c>
      <c r="G17" s="64"/>
    </row>
    <row r="18" spans="1:7" s="59" customFormat="1" ht="15.75" customHeight="1">
      <c r="A18" s="56"/>
      <c r="B18" s="57" t="s">
        <v>86</v>
      </c>
      <c r="C18" s="60">
        <f>C19+C20+C21+C22+C24+C25+C23</f>
        <v>105758.8</v>
      </c>
      <c r="D18" s="60">
        <f>D19+D20+D21+D22+D24+D25+D23</f>
        <v>112355.9</v>
      </c>
      <c r="E18" s="60">
        <f>E19+E20+E21+E22+E24+E25+E23</f>
        <v>124005.5</v>
      </c>
      <c r="G18" s="64"/>
    </row>
    <row r="19" spans="1:9" ht="15.75" customHeight="1">
      <c r="A19" s="65" t="s">
        <v>87</v>
      </c>
      <c r="B19" s="66" t="s">
        <v>88</v>
      </c>
      <c r="C19" s="67">
        <v>80720</v>
      </c>
      <c r="D19" s="68">
        <v>86775</v>
      </c>
      <c r="E19" s="68">
        <v>97450</v>
      </c>
      <c r="H19" s="69"/>
      <c r="I19" s="69"/>
    </row>
    <row r="20" spans="1:10" ht="31.5" customHeight="1">
      <c r="A20" s="70" t="s">
        <v>89</v>
      </c>
      <c r="B20" s="71" t="s">
        <v>90</v>
      </c>
      <c r="C20" s="72">
        <v>13197.8</v>
      </c>
      <c r="D20" s="68">
        <v>13512.9</v>
      </c>
      <c r="E20" s="68">
        <v>13991.5</v>
      </c>
      <c r="G20" s="59"/>
      <c r="H20" s="73"/>
      <c r="I20" s="73"/>
      <c r="J20" s="73"/>
    </row>
    <row r="21" spans="1:9" ht="15.75" customHeight="1" hidden="1">
      <c r="A21" s="74" t="s">
        <v>91</v>
      </c>
      <c r="B21" s="71" t="s">
        <v>92</v>
      </c>
      <c r="C21" s="75"/>
      <c r="D21" s="76"/>
      <c r="E21" s="76"/>
      <c r="H21" s="77"/>
      <c r="I21" s="77"/>
    </row>
    <row r="22" spans="1:9" ht="18" customHeight="1">
      <c r="A22" s="65" t="s">
        <v>93</v>
      </c>
      <c r="B22" s="78" t="s">
        <v>94</v>
      </c>
      <c r="C22" s="67">
        <v>660</v>
      </c>
      <c r="D22" s="68">
        <v>654</v>
      </c>
      <c r="E22" s="68">
        <v>642</v>
      </c>
      <c r="H22" s="77"/>
      <c r="I22" s="77"/>
    </row>
    <row r="23" spans="1:9" ht="18" customHeight="1">
      <c r="A23" s="65" t="s">
        <v>95</v>
      </c>
      <c r="B23" s="78" t="s">
        <v>96</v>
      </c>
      <c r="C23" s="67">
        <v>8596</v>
      </c>
      <c r="D23" s="68">
        <v>8845</v>
      </c>
      <c r="E23" s="68">
        <v>9353</v>
      </c>
      <c r="H23" s="77"/>
      <c r="I23" s="77"/>
    </row>
    <row r="24" spans="1:8" ht="27.75" customHeight="1">
      <c r="A24" s="65" t="s">
        <v>97</v>
      </c>
      <c r="B24" s="66" t="s">
        <v>98</v>
      </c>
      <c r="C24" s="67">
        <v>1400</v>
      </c>
      <c r="D24" s="68">
        <v>1400</v>
      </c>
      <c r="E24" s="68">
        <v>1400</v>
      </c>
      <c r="H24" s="77"/>
    </row>
    <row r="25" spans="1:10" ht="27.75" customHeight="1">
      <c r="A25" s="65" t="s">
        <v>99</v>
      </c>
      <c r="B25" s="79" t="s">
        <v>100</v>
      </c>
      <c r="C25" s="67">
        <v>1185</v>
      </c>
      <c r="D25" s="68">
        <v>1169</v>
      </c>
      <c r="E25" s="68">
        <v>1169</v>
      </c>
      <c r="H25" s="77"/>
      <c r="I25" s="77"/>
      <c r="J25" s="77"/>
    </row>
    <row r="26" spans="1:10" ht="15.75" customHeight="1">
      <c r="A26" s="80"/>
      <c r="B26" s="57" t="s">
        <v>101</v>
      </c>
      <c r="C26" s="60">
        <f>C27+C28+C31+C32+C33+C30+C29</f>
        <v>12679</v>
      </c>
      <c r="D26" s="60">
        <f>D27+D28+D31+D32+D33+D30+D29</f>
        <v>12165</v>
      </c>
      <c r="E26" s="60">
        <f>E27+E28+E31+E32+E33+E30+E29</f>
        <v>12165</v>
      </c>
      <c r="H26" s="77"/>
      <c r="I26" s="77"/>
      <c r="J26" s="77"/>
    </row>
    <row r="27" spans="1:10" ht="54" customHeight="1">
      <c r="A27" s="70" t="s">
        <v>102</v>
      </c>
      <c r="B27" s="78" t="s">
        <v>103</v>
      </c>
      <c r="C27" s="81">
        <v>11700</v>
      </c>
      <c r="D27" s="68">
        <v>11700</v>
      </c>
      <c r="E27" s="68">
        <v>11700</v>
      </c>
      <c r="H27" s="77"/>
      <c r="I27" s="77"/>
      <c r="J27" s="77"/>
    </row>
    <row r="28" spans="1:8" ht="15.75" customHeight="1">
      <c r="A28" s="65" t="s">
        <v>104</v>
      </c>
      <c r="B28" s="82" t="s">
        <v>105</v>
      </c>
      <c r="C28" s="67">
        <v>115</v>
      </c>
      <c r="D28" s="83">
        <v>115</v>
      </c>
      <c r="E28" s="68">
        <v>115</v>
      </c>
      <c r="H28" s="77"/>
    </row>
    <row r="29" spans="1:8" ht="16.5">
      <c r="A29" s="65" t="s">
        <v>66</v>
      </c>
      <c r="B29" s="84" t="s">
        <v>106</v>
      </c>
      <c r="C29" s="67">
        <v>100</v>
      </c>
      <c r="D29" s="83">
        <v>100</v>
      </c>
      <c r="E29" s="68">
        <v>100</v>
      </c>
      <c r="H29" s="77"/>
    </row>
    <row r="30" spans="1:8" ht="71.25" hidden="1">
      <c r="A30" s="65" t="s">
        <v>107</v>
      </c>
      <c r="B30" s="85" t="s">
        <v>108</v>
      </c>
      <c r="C30" s="75"/>
      <c r="D30" s="75"/>
      <c r="E30" s="76"/>
      <c r="H30" s="77"/>
    </row>
    <row r="31" spans="1:5" ht="48" customHeight="1">
      <c r="A31" s="70" t="s">
        <v>109</v>
      </c>
      <c r="B31" s="78" t="s">
        <v>110</v>
      </c>
      <c r="C31" s="75">
        <v>514</v>
      </c>
      <c r="D31" s="75"/>
      <c r="E31" s="76"/>
    </row>
    <row r="32" spans="1:10" ht="15.75" customHeight="1">
      <c r="A32" s="80" t="s">
        <v>111</v>
      </c>
      <c r="B32" s="86" t="s">
        <v>112</v>
      </c>
      <c r="C32" s="87">
        <v>150</v>
      </c>
      <c r="D32" s="88">
        <v>150</v>
      </c>
      <c r="E32" s="89">
        <v>150</v>
      </c>
      <c r="H32" s="69"/>
      <c r="I32" s="69"/>
      <c r="J32" s="69"/>
    </row>
    <row r="33" spans="1:5" ht="15.75" customHeight="1">
      <c r="A33" s="80" t="s">
        <v>78</v>
      </c>
      <c r="B33" s="86" t="s">
        <v>113</v>
      </c>
      <c r="C33" s="87">
        <v>100</v>
      </c>
      <c r="D33" s="88">
        <v>100</v>
      </c>
      <c r="E33" s="89">
        <v>100</v>
      </c>
    </row>
    <row r="34" spans="1:5" s="59" customFormat="1" ht="15.75" customHeight="1">
      <c r="A34" s="90" t="s">
        <v>114</v>
      </c>
      <c r="B34" s="63" t="s">
        <v>115</v>
      </c>
      <c r="C34" s="60">
        <f>C35+C98</f>
        <v>221169.99999999997</v>
      </c>
      <c r="D34" s="60">
        <f>D35+D98</f>
        <v>178763.69999999998</v>
      </c>
      <c r="E34" s="60">
        <f>E35+E98</f>
        <v>114910.09999999999</v>
      </c>
    </row>
    <row r="35" spans="1:10" ht="31.5" customHeight="1">
      <c r="A35" s="90" t="s">
        <v>116</v>
      </c>
      <c r="B35" s="63" t="s">
        <v>117</v>
      </c>
      <c r="C35" s="60">
        <f>C36+C40+C68+C91</f>
        <v>216169.99999999997</v>
      </c>
      <c r="D35" s="60">
        <f>D36+D40+D68+D91</f>
        <v>178763.69999999998</v>
      </c>
      <c r="E35" s="60">
        <f>E36+E40+E68+E91</f>
        <v>114910.09999999999</v>
      </c>
      <c r="H35" s="69"/>
      <c r="I35" s="69"/>
      <c r="J35" s="69"/>
    </row>
    <row r="36" spans="1:10" s="59" customFormat="1" ht="15.75" customHeight="1">
      <c r="A36" s="56" t="s">
        <v>118</v>
      </c>
      <c r="B36" s="91" t="s">
        <v>119</v>
      </c>
      <c r="C36" s="60">
        <f>C37+C38+C39</f>
        <v>17559</v>
      </c>
      <c r="D36" s="60">
        <f>D37+D38+D39</f>
        <v>1638</v>
      </c>
      <c r="E36" s="60">
        <f>E37+E38+E39</f>
        <v>496</v>
      </c>
      <c r="H36" s="62"/>
      <c r="I36" s="62"/>
      <c r="J36" s="62"/>
    </row>
    <row r="37" spans="1:10" ht="31.5" customHeight="1">
      <c r="A37" s="65" t="s">
        <v>120</v>
      </c>
      <c r="B37" s="78" t="s">
        <v>121</v>
      </c>
      <c r="C37" s="67">
        <v>17559</v>
      </c>
      <c r="D37" s="67">
        <v>1638</v>
      </c>
      <c r="E37" s="92">
        <v>496</v>
      </c>
      <c r="H37" s="69"/>
      <c r="I37" s="69"/>
      <c r="J37" s="69"/>
    </row>
    <row r="38" spans="1:10" ht="28.5" hidden="1">
      <c r="A38" s="65" t="s">
        <v>122</v>
      </c>
      <c r="B38" s="25" t="s">
        <v>123</v>
      </c>
      <c r="C38" s="75"/>
      <c r="D38" s="75"/>
      <c r="E38" s="76"/>
      <c r="H38" s="69"/>
      <c r="I38" s="69"/>
      <c r="J38" s="69"/>
    </row>
    <row r="39" spans="1:10" ht="16.5" hidden="1">
      <c r="A39" s="65" t="s">
        <v>124</v>
      </c>
      <c r="B39" s="25" t="s">
        <v>125</v>
      </c>
      <c r="C39" s="75"/>
      <c r="D39" s="75"/>
      <c r="E39" s="76"/>
      <c r="H39" s="69"/>
      <c r="I39" s="69"/>
      <c r="J39" s="69"/>
    </row>
    <row r="40" spans="1:10" ht="26.25" customHeight="1">
      <c r="A40" s="56" t="s">
        <v>126</v>
      </c>
      <c r="B40" s="91" t="s">
        <v>127</v>
      </c>
      <c r="C40" s="60">
        <f>C41+C53+C60+C47+C54+C50+C57+C67+C43+C42+C66+C44</f>
        <v>71201.2</v>
      </c>
      <c r="D40" s="60">
        <f>D41+D53+D60+D47+D54+D50+D57+D67+D43+D42+D66+D44</f>
        <v>87632.7</v>
      </c>
      <c r="E40" s="60">
        <f>E41+E53+E60+E47+E54+E50+E57+E67+E43+E42+E66+E44</f>
        <v>28367.600000000002</v>
      </c>
      <c r="H40" s="69"/>
      <c r="I40" s="69"/>
      <c r="J40" s="69"/>
    </row>
    <row r="41" spans="1:5" ht="54" customHeight="1">
      <c r="A41" s="65" t="s">
        <v>128</v>
      </c>
      <c r="B41" s="78" t="s">
        <v>129</v>
      </c>
      <c r="C41" s="67">
        <v>45600</v>
      </c>
      <c r="D41" s="67">
        <v>22000</v>
      </c>
      <c r="E41" s="92">
        <v>22000</v>
      </c>
    </row>
    <row r="42" spans="1:5" ht="28.5">
      <c r="A42" s="93" t="s">
        <v>130</v>
      </c>
      <c r="B42" s="94" t="s">
        <v>131</v>
      </c>
      <c r="C42" s="95">
        <v>6000</v>
      </c>
      <c r="D42" s="95">
        <v>6000</v>
      </c>
      <c r="E42" s="92"/>
    </row>
    <row r="43" spans="1:5" ht="28.5">
      <c r="A43" s="96" t="s">
        <v>132</v>
      </c>
      <c r="B43" s="94" t="s">
        <v>133</v>
      </c>
      <c r="C43" s="97"/>
      <c r="D43" s="95">
        <v>53199.6</v>
      </c>
      <c r="E43" s="98"/>
    </row>
    <row r="44" spans="1:5" ht="28.5">
      <c r="A44" s="96" t="s">
        <v>134</v>
      </c>
      <c r="B44" s="99" t="s">
        <v>135</v>
      </c>
      <c r="C44" s="97">
        <f>C45+C46</f>
        <v>11940</v>
      </c>
      <c r="D44" s="97">
        <f>D45+D46</f>
        <v>0</v>
      </c>
      <c r="E44" s="97">
        <f>E45+E46</f>
        <v>0</v>
      </c>
    </row>
    <row r="45" spans="1:5" ht="16.5" hidden="1">
      <c r="A45" s="96"/>
      <c r="B45" s="100" t="s">
        <v>136</v>
      </c>
      <c r="C45" s="97"/>
      <c r="D45" s="97"/>
      <c r="E45" s="98"/>
    </row>
    <row r="46" spans="1:5" ht="16.5" hidden="1">
      <c r="A46" s="96"/>
      <c r="B46" s="100" t="s">
        <v>137</v>
      </c>
      <c r="C46" s="95">
        <v>11940</v>
      </c>
      <c r="D46" s="97"/>
      <c r="E46" s="98"/>
    </row>
    <row r="47" spans="1:5" ht="45" customHeight="1">
      <c r="A47" s="93" t="s">
        <v>138</v>
      </c>
      <c r="B47" s="101" t="s">
        <v>139</v>
      </c>
      <c r="C47" s="97">
        <f>C48+C49</f>
        <v>1180.9</v>
      </c>
      <c r="D47" s="97">
        <f>D48+D49</f>
        <v>0</v>
      </c>
      <c r="E47" s="97">
        <f>E48+E49</f>
        <v>0</v>
      </c>
    </row>
    <row r="48" spans="1:5" ht="18" customHeight="1" hidden="1">
      <c r="A48" s="93"/>
      <c r="B48" s="100" t="s">
        <v>136</v>
      </c>
      <c r="C48" s="97"/>
      <c r="D48" s="97"/>
      <c r="E48" s="98"/>
    </row>
    <row r="49" spans="1:5" ht="18" customHeight="1" hidden="1">
      <c r="A49" s="93"/>
      <c r="B49" s="100" t="s">
        <v>137</v>
      </c>
      <c r="C49" s="95">
        <v>1180.9</v>
      </c>
      <c r="D49" s="97"/>
      <c r="E49" s="98"/>
    </row>
    <row r="50" spans="1:5" ht="42.75" hidden="1">
      <c r="A50" s="65" t="s">
        <v>140</v>
      </c>
      <c r="B50" s="85" t="s">
        <v>141</v>
      </c>
      <c r="C50" s="75">
        <f>C51+C52</f>
        <v>0</v>
      </c>
      <c r="D50" s="75">
        <f>D51+D52</f>
        <v>0</v>
      </c>
      <c r="E50" s="75">
        <f>E51+E52</f>
        <v>0</v>
      </c>
    </row>
    <row r="51" spans="1:5" ht="16.5" hidden="1">
      <c r="A51" s="65"/>
      <c r="B51" s="102" t="s">
        <v>136</v>
      </c>
      <c r="C51" s="75"/>
      <c r="D51" s="75"/>
      <c r="E51" s="76"/>
    </row>
    <row r="52" spans="1:5" ht="16.5" hidden="1">
      <c r="A52" s="65"/>
      <c r="B52" s="102" t="s">
        <v>137</v>
      </c>
      <c r="C52" s="75"/>
      <c r="D52" s="75"/>
      <c r="E52" s="76"/>
    </row>
    <row r="53" spans="1:5" ht="31.5" customHeight="1" hidden="1">
      <c r="A53" s="65" t="s">
        <v>142</v>
      </c>
      <c r="B53" s="85" t="s">
        <v>143</v>
      </c>
      <c r="C53" s="75"/>
      <c r="D53" s="75"/>
      <c r="E53" s="76"/>
    </row>
    <row r="54" spans="1:5" ht="45" customHeight="1">
      <c r="A54" s="103" t="s">
        <v>144</v>
      </c>
      <c r="B54" s="85" t="s">
        <v>145</v>
      </c>
      <c r="C54" s="75">
        <f>C55+C56</f>
        <v>3681.1</v>
      </c>
      <c r="D54" s="75">
        <f>D55+D56</f>
        <v>3633.9</v>
      </c>
      <c r="E54" s="75">
        <f>E55+E56</f>
        <v>3568.4</v>
      </c>
    </row>
    <row r="55" spans="1:5" ht="18" customHeight="1" hidden="1">
      <c r="A55" s="103"/>
      <c r="B55" s="102" t="s">
        <v>136</v>
      </c>
      <c r="C55" s="67">
        <v>3681.1</v>
      </c>
      <c r="D55" s="67">
        <v>3633.9</v>
      </c>
      <c r="E55" s="67">
        <v>3568.4</v>
      </c>
    </row>
    <row r="56" spans="1:5" ht="18" customHeight="1" hidden="1">
      <c r="A56" s="103"/>
      <c r="B56" s="102" t="s">
        <v>137</v>
      </c>
      <c r="C56" s="75"/>
      <c r="D56" s="75"/>
      <c r="E56" s="76"/>
    </row>
    <row r="57" spans="1:5" ht="28.5" hidden="1">
      <c r="A57" s="103" t="s">
        <v>146</v>
      </c>
      <c r="B57" s="102" t="s">
        <v>147</v>
      </c>
      <c r="C57" s="75">
        <f>C58+C59</f>
        <v>0</v>
      </c>
      <c r="D57" s="75">
        <f>D58+D59</f>
        <v>0</v>
      </c>
      <c r="E57" s="75">
        <f>E58+E59</f>
        <v>0</v>
      </c>
    </row>
    <row r="58" spans="1:5" ht="16.5" hidden="1">
      <c r="A58" s="103"/>
      <c r="B58" s="102" t="s">
        <v>136</v>
      </c>
      <c r="C58" s="75"/>
      <c r="D58" s="75"/>
      <c r="E58" s="76"/>
    </row>
    <row r="59" spans="1:5" ht="16.5" hidden="1">
      <c r="A59" s="103"/>
      <c r="B59" s="102" t="s">
        <v>137</v>
      </c>
      <c r="C59" s="75"/>
      <c r="D59" s="75"/>
      <c r="E59" s="76"/>
    </row>
    <row r="60" spans="1:5" ht="18" customHeight="1">
      <c r="A60" s="65" t="s">
        <v>148</v>
      </c>
      <c r="B60" s="78" t="s">
        <v>149</v>
      </c>
      <c r="C60" s="75">
        <f>C61+C62+C63+C64+C65</f>
        <v>2799.2</v>
      </c>
      <c r="D60" s="75">
        <f>D61+D62+D63+D64+D65+D67</f>
        <v>2799.2</v>
      </c>
      <c r="E60" s="75">
        <f>E61+E62+E63+E64+E65+E67</f>
        <v>2799.2</v>
      </c>
    </row>
    <row r="61" spans="1:5" ht="27.75" customHeight="1">
      <c r="A61" s="104" t="s">
        <v>148</v>
      </c>
      <c r="B61" s="105" t="s">
        <v>150</v>
      </c>
      <c r="C61" s="67">
        <v>2799.2</v>
      </c>
      <c r="D61" s="67">
        <v>2799.2</v>
      </c>
      <c r="E61" s="92">
        <v>2799.2</v>
      </c>
    </row>
    <row r="62" spans="1:5" ht="18" customHeight="1" hidden="1">
      <c r="A62" s="104" t="s">
        <v>148</v>
      </c>
      <c r="B62" s="105" t="s">
        <v>151</v>
      </c>
      <c r="C62" s="106"/>
      <c r="D62" s="75"/>
      <c r="E62" s="76"/>
    </row>
    <row r="63" spans="1:5" ht="40.5" customHeight="1" hidden="1">
      <c r="A63" s="104" t="s">
        <v>148</v>
      </c>
      <c r="B63" s="105" t="s">
        <v>152</v>
      </c>
      <c r="C63" s="106"/>
      <c r="D63" s="75"/>
      <c r="E63" s="76"/>
    </row>
    <row r="64" spans="1:5" ht="25.5" customHeight="1" hidden="1">
      <c r="A64" s="104" t="s">
        <v>148</v>
      </c>
      <c r="B64" s="107" t="s">
        <v>153</v>
      </c>
      <c r="C64" s="106"/>
      <c r="D64" s="75"/>
      <c r="E64" s="76"/>
    </row>
    <row r="65" spans="1:5" ht="40.5" customHeight="1" hidden="1">
      <c r="A65" s="104" t="s">
        <v>148</v>
      </c>
      <c r="B65" s="107" t="s">
        <v>139</v>
      </c>
      <c r="C65" s="106"/>
      <c r="D65" s="75"/>
      <c r="E65" s="76"/>
    </row>
    <row r="66" spans="1:5" ht="33" hidden="1">
      <c r="A66" s="104" t="s">
        <v>154</v>
      </c>
      <c r="B66" s="107" t="s">
        <v>155</v>
      </c>
      <c r="C66" s="106"/>
      <c r="D66" s="75"/>
      <c r="E66" s="76"/>
    </row>
    <row r="67" spans="1:5" ht="40.5" customHeight="1" hidden="1">
      <c r="A67" s="104" t="s">
        <v>156</v>
      </c>
      <c r="B67" s="107" t="s">
        <v>157</v>
      </c>
      <c r="C67" s="106"/>
      <c r="D67" s="75"/>
      <c r="E67" s="76"/>
    </row>
    <row r="68" spans="1:5" s="59" customFormat="1" ht="18" customHeight="1">
      <c r="A68" s="56" t="s">
        <v>158</v>
      </c>
      <c r="B68" s="91" t="s">
        <v>159</v>
      </c>
      <c r="C68" s="60">
        <f>C70+C79+C80+C81+C87+C69+C82+C83+C86+C84+C85</f>
        <v>118853.9</v>
      </c>
      <c r="D68" s="60">
        <f>D70+D79+D80+D81+D87+D69+D82+D83+D86+D84+D85+D77</f>
        <v>81654.09999999999</v>
      </c>
      <c r="E68" s="60">
        <f>E70+E79+E80+E81+E87+E69+E82+E83+E86+E84+E85+E77</f>
        <v>78104.09999999999</v>
      </c>
    </row>
    <row r="69" spans="1:5" s="59" customFormat="1" ht="27.75" customHeight="1">
      <c r="A69" s="80" t="s">
        <v>160</v>
      </c>
      <c r="B69" s="108" t="s">
        <v>161</v>
      </c>
      <c r="C69" s="67">
        <v>1405.8</v>
      </c>
      <c r="D69" s="67">
        <v>1516.4</v>
      </c>
      <c r="E69" s="92">
        <v>1476.2</v>
      </c>
    </row>
    <row r="70" spans="1:5" ht="27.75" customHeight="1">
      <c r="A70" s="65" t="s">
        <v>162</v>
      </c>
      <c r="B70" s="78" t="s">
        <v>163</v>
      </c>
      <c r="C70" s="75">
        <f>C71+C72+C73+C74+C75+C76+C78+C77</f>
        <v>7824.9</v>
      </c>
      <c r="D70" s="75">
        <f>D71+D72+D73+D74+D75+D76+D78</f>
        <v>7347.5</v>
      </c>
      <c r="E70" s="75">
        <f>E71+E72+E73+E74+E75+E76+E78</f>
        <v>7347.5</v>
      </c>
    </row>
    <row r="71" spans="1:5" ht="27.75" customHeight="1">
      <c r="A71" s="65" t="s">
        <v>162</v>
      </c>
      <c r="B71" s="107" t="s">
        <v>164</v>
      </c>
      <c r="C71" s="109">
        <v>4727.1</v>
      </c>
      <c r="D71" s="109">
        <v>4727.1</v>
      </c>
      <c r="E71" s="110">
        <v>4727.1</v>
      </c>
    </row>
    <row r="72" spans="1:5" ht="40.5" customHeight="1">
      <c r="A72" s="65" t="s">
        <v>162</v>
      </c>
      <c r="B72" s="107" t="s">
        <v>165</v>
      </c>
      <c r="C72" s="109">
        <v>379.9</v>
      </c>
      <c r="D72" s="109">
        <v>379.9</v>
      </c>
      <c r="E72" s="110">
        <v>379.9</v>
      </c>
    </row>
    <row r="73" spans="1:5" ht="40.5" customHeight="1">
      <c r="A73" s="65" t="s">
        <v>162</v>
      </c>
      <c r="B73" s="107" t="s">
        <v>166</v>
      </c>
      <c r="C73" s="109">
        <v>433.7</v>
      </c>
      <c r="D73" s="109">
        <v>433.7</v>
      </c>
      <c r="E73" s="110">
        <v>433.7</v>
      </c>
    </row>
    <row r="74" spans="1:5" s="59" customFormat="1" ht="27.75" customHeight="1">
      <c r="A74" s="65" t="s">
        <v>162</v>
      </c>
      <c r="B74" s="107" t="s">
        <v>167</v>
      </c>
      <c r="C74" s="109">
        <v>1076.7</v>
      </c>
      <c r="D74" s="109">
        <v>1076.7</v>
      </c>
      <c r="E74" s="110">
        <v>1076.7</v>
      </c>
    </row>
    <row r="75" spans="1:5" s="59" customFormat="1" ht="27.75" customHeight="1">
      <c r="A75" s="65" t="s">
        <v>162</v>
      </c>
      <c r="B75" s="107" t="s">
        <v>168</v>
      </c>
      <c r="C75" s="109">
        <v>373.3</v>
      </c>
      <c r="D75" s="109">
        <v>373.3</v>
      </c>
      <c r="E75" s="110">
        <v>373.3</v>
      </c>
    </row>
    <row r="76" spans="1:5" s="59" customFormat="1" ht="57">
      <c r="A76" s="65" t="s">
        <v>162</v>
      </c>
      <c r="B76" s="111" t="s">
        <v>169</v>
      </c>
      <c r="C76" s="67">
        <v>356.8</v>
      </c>
      <c r="D76" s="67">
        <v>356.8</v>
      </c>
      <c r="E76" s="67">
        <v>356.8</v>
      </c>
    </row>
    <row r="77" spans="1:5" s="112" customFormat="1" ht="28.5">
      <c r="A77" s="93" t="s">
        <v>162</v>
      </c>
      <c r="B77" s="111" t="s">
        <v>170</v>
      </c>
      <c r="C77" s="67">
        <v>477.4</v>
      </c>
      <c r="D77" s="67">
        <v>477.4</v>
      </c>
      <c r="E77" s="67">
        <v>477.4</v>
      </c>
    </row>
    <row r="78" spans="1:5" s="59" customFormat="1" ht="78" customHeight="1" hidden="1">
      <c r="A78" s="65" t="s">
        <v>162</v>
      </c>
      <c r="B78" s="102" t="s">
        <v>171</v>
      </c>
      <c r="C78" s="106"/>
      <c r="D78" s="106"/>
      <c r="E78" s="113"/>
    </row>
    <row r="79" spans="1:5" s="59" customFormat="1" ht="27.75" customHeight="1">
      <c r="A79" s="65" t="s">
        <v>172</v>
      </c>
      <c r="B79" s="78" t="s">
        <v>173</v>
      </c>
      <c r="C79" s="67">
        <v>398.8</v>
      </c>
      <c r="D79" s="67">
        <v>398.8</v>
      </c>
      <c r="E79" s="92">
        <v>398.8</v>
      </c>
    </row>
    <row r="80" spans="1:5" ht="54" customHeight="1">
      <c r="A80" s="65" t="s">
        <v>174</v>
      </c>
      <c r="B80" s="78" t="s">
        <v>175</v>
      </c>
      <c r="C80" s="67">
        <v>678.1</v>
      </c>
      <c r="D80" s="67">
        <v>678.1</v>
      </c>
      <c r="E80" s="92">
        <v>678.1</v>
      </c>
    </row>
    <row r="81" spans="1:5" s="59" customFormat="1" ht="45" customHeight="1">
      <c r="A81" s="65" t="s">
        <v>176</v>
      </c>
      <c r="B81" s="78" t="s">
        <v>177</v>
      </c>
      <c r="C81" s="67">
        <v>2184.8</v>
      </c>
      <c r="D81" s="67">
        <v>1683.4</v>
      </c>
      <c r="E81" s="92">
        <v>2184.8</v>
      </c>
    </row>
    <row r="82" spans="1:5" s="59" customFormat="1" ht="27.75" customHeight="1">
      <c r="A82" s="65" t="s">
        <v>178</v>
      </c>
      <c r="B82" s="78" t="s">
        <v>179</v>
      </c>
      <c r="C82" s="67">
        <v>1103.7</v>
      </c>
      <c r="D82" s="67">
        <v>1216.4</v>
      </c>
      <c r="E82" s="67">
        <v>1331.1</v>
      </c>
    </row>
    <row r="83" spans="1:5" s="59" customFormat="1" ht="40.5" customHeight="1">
      <c r="A83" s="65" t="s">
        <v>180</v>
      </c>
      <c r="B83" s="79" t="s">
        <v>181</v>
      </c>
      <c r="C83" s="67">
        <v>4.1</v>
      </c>
      <c r="D83" s="67">
        <v>4.1</v>
      </c>
      <c r="E83" s="67">
        <v>45</v>
      </c>
    </row>
    <row r="84" spans="1:5" s="59" customFormat="1" ht="38.25" customHeight="1" hidden="1">
      <c r="A84" s="65" t="s">
        <v>182</v>
      </c>
      <c r="B84" s="79" t="s">
        <v>183</v>
      </c>
      <c r="C84" s="75"/>
      <c r="D84" s="75"/>
      <c r="E84" s="75"/>
    </row>
    <row r="85" spans="1:5" s="59" customFormat="1" ht="38.25" customHeight="1" hidden="1">
      <c r="A85" s="65" t="s">
        <v>184</v>
      </c>
      <c r="B85" s="79" t="s">
        <v>185</v>
      </c>
      <c r="C85" s="75"/>
      <c r="D85" s="75"/>
      <c r="E85" s="75"/>
    </row>
    <row r="86" spans="1:5" s="59" customFormat="1" ht="27.75" customHeight="1" hidden="1">
      <c r="A86" s="65" t="s">
        <v>186</v>
      </c>
      <c r="B86" s="78" t="s">
        <v>187</v>
      </c>
      <c r="C86" s="75"/>
      <c r="D86" s="75"/>
      <c r="E86" s="75"/>
    </row>
    <row r="87" spans="1:5" ht="18" customHeight="1">
      <c r="A87" s="65" t="s">
        <v>188</v>
      </c>
      <c r="B87" s="78" t="s">
        <v>189</v>
      </c>
      <c r="C87" s="75">
        <f>C88+C90+C89</f>
        <v>105253.7</v>
      </c>
      <c r="D87" s="75">
        <f>D88+D90+D89</f>
        <v>68332</v>
      </c>
      <c r="E87" s="75">
        <f>E88+E90+E89</f>
        <v>64165.2</v>
      </c>
    </row>
    <row r="88" spans="1:5" ht="57">
      <c r="A88" s="104" t="s">
        <v>188</v>
      </c>
      <c r="B88" s="107" t="s">
        <v>190</v>
      </c>
      <c r="C88" s="109">
        <v>105153.7</v>
      </c>
      <c r="D88" s="67">
        <v>68232</v>
      </c>
      <c r="E88" s="67">
        <v>64065.2</v>
      </c>
    </row>
    <row r="89" spans="1:5" ht="57">
      <c r="A89" s="104" t="s">
        <v>188</v>
      </c>
      <c r="B89" s="114" t="s">
        <v>191</v>
      </c>
      <c r="C89" s="109">
        <v>50</v>
      </c>
      <c r="D89" s="109">
        <v>50</v>
      </c>
      <c r="E89" s="92">
        <v>50</v>
      </c>
    </row>
    <row r="90" spans="1:5" ht="57">
      <c r="A90" s="104" t="s">
        <v>188</v>
      </c>
      <c r="B90" s="107" t="s">
        <v>192</v>
      </c>
      <c r="C90" s="109">
        <v>50</v>
      </c>
      <c r="D90" s="109">
        <v>50</v>
      </c>
      <c r="E90" s="92">
        <v>50</v>
      </c>
    </row>
    <row r="91" spans="1:5" ht="18" customHeight="1">
      <c r="A91" s="56" t="s">
        <v>193</v>
      </c>
      <c r="B91" s="91" t="s">
        <v>194</v>
      </c>
      <c r="C91" s="60">
        <f>C94+C96+C95+C93+C92</f>
        <v>8555.9</v>
      </c>
      <c r="D91" s="60">
        <f>D94+D96+D95+D93+D92</f>
        <v>7838.900000000001</v>
      </c>
      <c r="E91" s="60">
        <f>E94+E96+E95+E93+E92</f>
        <v>7942.400000000001</v>
      </c>
    </row>
    <row r="92" spans="1:5" ht="57">
      <c r="A92" s="65" t="s">
        <v>195</v>
      </c>
      <c r="B92" s="78" t="s">
        <v>196</v>
      </c>
      <c r="C92" s="67">
        <v>495.6</v>
      </c>
      <c r="D92" s="67">
        <v>495.6</v>
      </c>
      <c r="E92" s="67">
        <v>599.1</v>
      </c>
    </row>
    <row r="93" spans="1:5" ht="28.5">
      <c r="A93" s="65" t="s">
        <v>197</v>
      </c>
      <c r="B93" s="78" t="s">
        <v>198</v>
      </c>
      <c r="C93" s="75"/>
      <c r="D93" s="75"/>
      <c r="E93" s="75"/>
    </row>
    <row r="94" spans="1:5" ht="28.5">
      <c r="A94" s="65" t="s">
        <v>199</v>
      </c>
      <c r="B94" s="85" t="s">
        <v>200</v>
      </c>
      <c r="C94" s="75">
        <v>717</v>
      </c>
      <c r="D94" s="75"/>
      <c r="E94" s="76"/>
    </row>
    <row r="95" spans="1:5" ht="42.75">
      <c r="A95" s="65" t="s">
        <v>201</v>
      </c>
      <c r="B95" s="78" t="s">
        <v>202</v>
      </c>
      <c r="C95" s="75"/>
      <c r="D95" s="75"/>
      <c r="E95" s="76"/>
    </row>
    <row r="96" spans="1:5" ht="18" customHeight="1">
      <c r="A96" s="115" t="s">
        <v>203</v>
      </c>
      <c r="B96" s="116" t="s">
        <v>200</v>
      </c>
      <c r="C96" s="117">
        <f>C97</f>
        <v>7343.3</v>
      </c>
      <c r="D96" s="117">
        <f>D97</f>
        <v>7343.3</v>
      </c>
      <c r="E96" s="117">
        <f>E97</f>
        <v>7343.3</v>
      </c>
    </row>
    <row r="97" spans="1:5" ht="40.5" customHeight="1">
      <c r="A97" s="74" t="s">
        <v>203</v>
      </c>
      <c r="B97" s="85" t="s">
        <v>204</v>
      </c>
      <c r="C97" s="95">
        <v>7343.3</v>
      </c>
      <c r="D97" s="95">
        <v>7343.3</v>
      </c>
      <c r="E97" s="118">
        <v>7343.3</v>
      </c>
    </row>
    <row r="98" spans="1:5" ht="18" customHeight="1">
      <c r="A98" s="74"/>
      <c r="B98" s="119" t="s">
        <v>205</v>
      </c>
      <c r="C98" s="60">
        <f>C99</f>
        <v>5000</v>
      </c>
      <c r="D98" s="60">
        <f>D99</f>
        <v>0</v>
      </c>
      <c r="E98" s="60">
        <f>E99</f>
        <v>0</v>
      </c>
    </row>
    <row r="99" spans="1:5" ht="18" customHeight="1">
      <c r="A99" s="74" t="s">
        <v>206</v>
      </c>
      <c r="B99" s="85" t="s">
        <v>207</v>
      </c>
      <c r="C99" s="87">
        <v>5000</v>
      </c>
      <c r="D99" s="120"/>
      <c r="E99" s="120"/>
    </row>
    <row r="100" spans="4:5" ht="14.25" customHeight="1">
      <c r="D100" s="121"/>
      <c r="E100" s="121"/>
    </row>
    <row r="101" spans="4:5" ht="14.25" customHeight="1">
      <c r="D101" s="121"/>
      <c r="E101" s="121"/>
    </row>
    <row r="102" spans="4:5" ht="14.25" customHeight="1">
      <c r="D102" s="121"/>
      <c r="E102" s="121"/>
    </row>
    <row r="103" spans="4:5" ht="14.25" customHeight="1">
      <c r="D103" s="121"/>
      <c r="E103" s="121"/>
    </row>
    <row r="104" spans="4:5" ht="14.25" customHeight="1">
      <c r="D104" s="121"/>
      <c r="E104" s="121"/>
    </row>
    <row r="105" spans="4:5" ht="14.25" customHeight="1">
      <c r="D105" s="121"/>
      <c r="E105" s="121"/>
    </row>
    <row r="106" spans="4:5" ht="14.25" customHeight="1">
      <c r="D106" s="121"/>
      <c r="E106" s="121"/>
    </row>
    <row r="107" spans="4:5" ht="14.25" customHeight="1">
      <c r="D107" s="121"/>
      <c r="E107" s="121"/>
    </row>
    <row r="108" spans="4:5" ht="14.25" customHeight="1">
      <c r="D108" s="121"/>
      <c r="E108" s="121"/>
    </row>
    <row r="109" spans="4:5" ht="14.25" customHeight="1">
      <c r="D109" s="121"/>
      <c r="E109" s="121"/>
    </row>
    <row r="110" spans="4:5" ht="14.25" customHeight="1">
      <c r="D110" s="121"/>
      <c r="E110" s="121"/>
    </row>
    <row r="111" spans="4:5" ht="14.25" customHeight="1">
      <c r="D111" s="121"/>
      <c r="E111" s="121"/>
    </row>
    <row r="112" spans="4:5" ht="14.25" customHeight="1">
      <c r="D112" s="121"/>
      <c r="E112" s="121"/>
    </row>
    <row r="113" spans="4:5" ht="14.25" customHeight="1">
      <c r="D113" s="121"/>
      <c r="E113" s="121"/>
    </row>
    <row r="114" spans="4:5" ht="14.25" customHeight="1">
      <c r="D114" s="121"/>
      <c r="E114" s="121"/>
    </row>
    <row r="115" spans="4:5" ht="14.25" customHeight="1">
      <c r="D115" s="121"/>
      <c r="E115" s="121"/>
    </row>
    <row r="116" spans="4:5" ht="14.25" customHeight="1">
      <c r="D116" s="121"/>
      <c r="E116" s="121"/>
    </row>
    <row r="117" spans="4:5" ht="14.25" customHeight="1">
      <c r="D117" s="121"/>
      <c r="E117" s="121"/>
    </row>
    <row r="118" spans="4:5" ht="14.25" customHeight="1">
      <c r="D118" s="121"/>
      <c r="E118" s="121"/>
    </row>
    <row r="119" spans="4:5" ht="14.25" customHeight="1">
      <c r="D119" s="121"/>
      <c r="E119" s="121"/>
    </row>
    <row r="120" spans="4:5" ht="14.25" customHeight="1">
      <c r="D120" s="121"/>
      <c r="E120" s="121"/>
    </row>
    <row r="121" spans="4:5" ht="14.25" customHeight="1">
      <c r="D121" s="121"/>
      <c r="E121" s="121"/>
    </row>
    <row r="122" spans="4:5" ht="14.25" customHeight="1">
      <c r="D122" s="121"/>
      <c r="E122" s="121"/>
    </row>
    <row r="123" spans="4:5" ht="14.25" customHeight="1">
      <c r="D123" s="121"/>
      <c r="E123" s="121"/>
    </row>
    <row r="124" spans="4:5" ht="14.25" customHeight="1">
      <c r="D124" s="121"/>
      <c r="E124" s="121"/>
    </row>
    <row r="125" spans="4:5" ht="14.25" customHeight="1">
      <c r="D125" s="121"/>
      <c r="E125" s="121"/>
    </row>
    <row r="126" spans="4:5" ht="14.25" customHeight="1">
      <c r="D126" s="121"/>
      <c r="E126" s="121"/>
    </row>
    <row r="127" spans="4:5" ht="14.25" customHeight="1">
      <c r="D127" s="121"/>
      <c r="E127" s="121"/>
    </row>
    <row r="128" spans="4:5" ht="14.25" customHeight="1">
      <c r="D128" s="121"/>
      <c r="E128" s="121"/>
    </row>
    <row r="129" spans="4:5" ht="14.25" customHeight="1">
      <c r="D129" s="121"/>
      <c r="E129" s="121"/>
    </row>
    <row r="130" spans="4:5" ht="14.25" customHeight="1">
      <c r="D130" s="121"/>
      <c r="E130" s="121"/>
    </row>
    <row r="131" spans="4:5" ht="14.25" customHeight="1">
      <c r="D131" s="121"/>
      <c r="E131" s="121"/>
    </row>
    <row r="132" spans="4:5" ht="14.25" customHeight="1">
      <c r="D132" s="121"/>
      <c r="E132" s="121"/>
    </row>
    <row r="133" spans="4:5" ht="14.25" customHeight="1">
      <c r="D133" s="121"/>
      <c r="E133" s="121"/>
    </row>
    <row r="134" spans="4:5" ht="14.25" customHeight="1">
      <c r="D134" s="121"/>
      <c r="E134" s="121"/>
    </row>
    <row r="135" spans="4:5" ht="14.25" customHeight="1">
      <c r="D135" s="121"/>
      <c r="E135" s="121"/>
    </row>
    <row r="136" spans="4:5" ht="14.25" customHeight="1">
      <c r="D136" s="121"/>
      <c r="E136" s="121"/>
    </row>
    <row r="137" spans="4:5" ht="14.25" customHeight="1">
      <c r="D137" s="121"/>
      <c r="E137" s="121"/>
    </row>
    <row r="138" spans="4:5" ht="14.25" customHeight="1">
      <c r="D138" s="121"/>
      <c r="E138" s="121"/>
    </row>
    <row r="139" spans="4:5" ht="14.25" customHeight="1">
      <c r="D139" s="121"/>
      <c r="E139" s="121"/>
    </row>
    <row r="140" spans="4:5" ht="14.25" customHeight="1">
      <c r="D140" s="121"/>
      <c r="E140" s="121"/>
    </row>
    <row r="141" spans="4:5" ht="14.25" customHeight="1">
      <c r="D141" s="121"/>
      <c r="E141" s="121"/>
    </row>
    <row r="142" spans="4:5" ht="14.25" customHeight="1">
      <c r="D142" s="121"/>
      <c r="E142" s="121"/>
    </row>
    <row r="143" spans="4:5" ht="14.25" customHeight="1">
      <c r="D143" s="121"/>
      <c r="E143" s="121"/>
    </row>
    <row r="144" spans="4:5" ht="14.25" customHeight="1">
      <c r="D144" s="121"/>
      <c r="E144" s="121"/>
    </row>
    <row r="145" spans="4:5" ht="14.25" customHeight="1">
      <c r="D145" s="121"/>
      <c r="E145" s="121"/>
    </row>
    <row r="146" spans="4:5" ht="14.25" customHeight="1">
      <c r="D146" s="121"/>
      <c r="E146" s="121"/>
    </row>
    <row r="147" spans="4:5" ht="14.25" customHeight="1">
      <c r="D147" s="121"/>
      <c r="E147" s="121"/>
    </row>
    <row r="148" spans="4:5" ht="14.25" customHeight="1">
      <c r="D148" s="121"/>
      <c r="E148" s="121"/>
    </row>
    <row r="149" spans="4:5" ht="14.25" customHeight="1">
      <c r="D149" s="121"/>
      <c r="E149" s="121"/>
    </row>
    <row r="150" spans="4:5" ht="14.25" customHeight="1">
      <c r="D150" s="121"/>
      <c r="E150" s="121"/>
    </row>
    <row r="151" spans="4:5" ht="14.25" customHeight="1">
      <c r="D151" s="121"/>
      <c r="E151" s="121"/>
    </row>
    <row r="152" spans="4:5" ht="14.25" customHeight="1">
      <c r="D152" s="121"/>
      <c r="E152" s="121"/>
    </row>
    <row r="153" spans="4:5" ht="14.25" customHeight="1">
      <c r="D153" s="121"/>
      <c r="E153" s="121"/>
    </row>
    <row r="154" spans="4:5" ht="14.25" customHeight="1">
      <c r="D154" s="121"/>
      <c r="E154" s="121"/>
    </row>
    <row r="155" spans="4:5" ht="14.25" customHeight="1">
      <c r="D155" s="121"/>
      <c r="E155" s="121"/>
    </row>
    <row r="156" spans="4:5" ht="14.25" customHeight="1">
      <c r="D156" s="121"/>
      <c r="E156" s="121"/>
    </row>
    <row r="157" spans="4:5" ht="14.25" customHeight="1">
      <c r="D157" s="121"/>
      <c r="E157" s="121"/>
    </row>
    <row r="158" spans="4:5" ht="14.25" customHeight="1">
      <c r="D158" s="121"/>
      <c r="E158" s="121"/>
    </row>
    <row r="159" spans="4:5" ht="14.25" customHeight="1">
      <c r="D159" s="121"/>
      <c r="E159" s="121"/>
    </row>
    <row r="160" spans="4:5" ht="14.25" customHeight="1">
      <c r="D160" s="121"/>
      <c r="E160" s="121"/>
    </row>
    <row r="161" spans="4:5" ht="14.25" customHeight="1">
      <c r="D161" s="121"/>
      <c r="E161" s="121"/>
    </row>
    <row r="162" spans="4:5" ht="14.25" customHeight="1">
      <c r="D162" s="121"/>
      <c r="E162" s="121"/>
    </row>
    <row r="163" spans="4:5" ht="14.25" customHeight="1">
      <c r="D163" s="121"/>
      <c r="E163" s="121"/>
    </row>
    <row r="164" spans="4:5" ht="14.25" customHeight="1">
      <c r="D164" s="121"/>
      <c r="E164" s="121"/>
    </row>
    <row r="165" spans="4:5" ht="14.25" customHeight="1">
      <c r="D165" s="121"/>
      <c r="E165" s="121"/>
    </row>
    <row r="166" spans="4:5" ht="14.25" customHeight="1">
      <c r="D166" s="121"/>
      <c r="E166" s="121"/>
    </row>
    <row r="167" spans="4:5" ht="14.25" customHeight="1">
      <c r="D167" s="121"/>
      <c r="E167" s="121"/>
    </row>
    <row r="168" spans="4:5" ht="14.25" customHeight="1">
      <c r="D168" s="121"/>
      <c r="E168" s="121"/>
    </row>
    <row r="169" spans="4:5" ht="14.25" customHeight="1">
      <c r="D169" s="121"/>
      <c r="E169" s="121"/>
    </row>
    <row r="170" spans="4:5" ht="14.25" customHeight="1">
      <c r="D170" s="121"/>
      <c r="E170" s="121"/>
    </row>
    <row r="171" spans="4:5" ht="14.25" customHeight="1">
      <c r="D171" s="121"/>
      <c r="E171" s="121"/>
    </row>
    <row r="172" spans="4:5" ht="14.25" customHeight="1">
      <c r="D172" s="121"/>
      <c r="E172" s="121"/>
    </row>
    <row r="173" spans="4:5" ht="14.25" customHeight="1">
      <c r="D173" s="121"/>
      <c r="E173" s="121"/>
    </row>
    <row r="174" spans="4:5" ht="14.25" customHeight="1">
      <c r="D174" s="121"/>
      <c r="E174" s="121"/>
    </row>
    <row r="175" spans="4:5" ht="14.25" customHeight="1">
      <c r="D175" s="121"/>
      <c r="E175" s="121"/>
    </row>
    <row r="176" spans="4:5" ht="14.25" customHeight="1">
      <c r="D176" s="121"/>
      <c r="E176" s="121"/>
    </row>
    <row r="177" spans="4:5" ht="14.25" customHeight="1">
      <c r="D177" s="121"/>
      <c r="E177" s="121"/>
    </row>
    <row r="178" spans="4:5" ht="14.25" customHeight="1">
      <c r="D178" s="121"/>
      <c r="E178" s="121"/>
    </row>
    <row r="179" spans="4:5" ht="14.25" customHeight="1">
      <c r="D179" s="121"/>
      <c r="E179" s="121"/>
    </row>
    <row r="180" spans="4:5" ht="14.25" customHeight="1">
      <c r="D180" s="121"/>
      <c r="E180" s="121"/>
    </row>
    <row r="181" spans="4:5" ht="14.25" customHeight="1">
      <c r="D181" s="121"/>
      <c r="E181" s="121"/>
    </row>
    <row r="182" spans="4:5" ht="14.25" customHeight="1">
      <c r="D182" s="121"/>
      <c r="E182" s="121"/>
    </row>
    <row r="183" spans="4:5" ht="14.25" customHeight="1">
      <c r="D183" s="121"/>
      <c r="E183" s="121"/>
    </row>
    <row r="184" spans="4:5" ht="14.25" customHeight="1">
      <c r="D184" s="121"/>
      <c r="E184" s="121"/>
    </row>
    <row r="185" spans="4:5" ht="14.25" customHeight="1">
      <c r="D185" s="121"/>
      <c r="E185" s="121"/>
    </row>
    <row r="186" spans="4:5" ht="14.25" customHeight="1">
      <c r="D186" s="121"/>
      <c r="E186" s="121"/>
    </row>
    <row r="187" spans="4:5" ht="14.25" customHeight="1">
      <c r="D187" s="121"/>
      <c r="E187" s="121"/>
    </row>
    <row r="188" spans="4:5" ht="14.25" customHeight="1">
      <c r="D188" s="121"/>
      <c r="E188" s="121"/>
    </row>
    <row r="189" spans="4:5" ht="14.25" customHeight="1">
      <c r="D189" s="121"/>
      <c r="E189" s="121"/>
    </row>
    <row r="190" spans="4:5" ht="14.25" customHeight="1">
      <c r="D190" s="121"/>
      <c r="E190" s="121"/>
    </row>
    <row r="191" spans="4:5" ht="14.25" customHeight="1">
      <c r="D191" s="121"/>
      <c r="E191" s="121"/>
    </row>
    <row r="192" spans="4:5" ht="14.25" customHeight="1">
      <c r="D192" s="121"/>
      <c r="E192" s="121"/>
    </row>
    <row r="193" spans="4:5" ht="14.25" customHeight="1">
      <c r="D193" s="121"/>
      <c r="E193" s="121"/>
    </row>
    <row r="194" spans="4:5" ht="14.25" customHeight="1">
      <c r="D194" s="121"/>
      <c r="E194" s="121"/>
    </row>
    <row r="195" spans="4:5" ht="14.25" customHeight="1">
      <c r="D195" s="121"/>
      <c r="E195" s="121"/>
    </row>
    <row r="196" spans="4:5" ht="14.25" customHeight="1">
      <c r="D196" s="121"/>
      <c r="E196" s="121"/>
    </row>
    <row r="197" spans="4:5" ht="14.25" customHeight="1">
      <c r="D197" s="121"/>
      <c r="E197" s="121"/>
    </row>
    <row r="198" spans="4:5" ht="14.25" customHeight="1">
      <c r="D198" s="121"/>
      <c r="E198" s="121"/>
    </row>
    <row r="199" spans="4:5" ht="14.25" customHeight="1">
      <c r="D199" s="121"/>
      <c r="E199" s="121"/>
    </row>
    <row r="200" spans="4:5" ht="14.25" customHeight="1">
      <c r="D200" s="121"/>
      <c r="E200" s="121"/>
    </row>
    <row r="201" spans="4:5" ht="14.25" customHeight="1">
      <c r="D201" s="121"/>
      <c r="E201" s="121"/>
    </row>
    <row r="202" spans="4:5" ht="14.25" customHeight="1">
      <c r="D202" s="121"/>
      <c r="E202" s="121"/>
    </row>
    <row r="203" spans="4:5" ht="14.25" customHeight="1">
      <c r="D203" s="121"/>
      <c r="E203" s="121"/>
    </row>
    <row r="204" spans="4:5" ht="14.25" customHeight="1">
      <c r="D204" s="121"/>
      <c r="E204" s="121"/>
    </row>
    <row r="205" spans="4:5" ht="14.25" customHeight="1">
      <c r="D205" s="121"/>
      <c r="E205" s="121"/>
    </row>
    <row r="206" spans="4:5" ht="14.25" customHeight="1">
      <c r="D206" s="121"/>
      <c r="E206" s="121"/>
    </row>
    <row r="207" spans="4:5" ht="14.25" customHeight="1">
      <c r="D207" s="121"/>
      <c r="E207" s="121"/>
    </row>
    <row r="208" spans="4:5" ht="14.25" customHeight="1">
      <c r="D208" s="121"/>
      <c r="E208" s="121"/>
    </row>
    <row r="209" spans="4:5" ht="14.25" customHeight="1">
      <c r="D209" s="121"/>
      <c r="E209" s="121"/>
    </row>
    <row r="210" spans="4:5" ht="14.25" customHeight="1">
      <c r="D210" s="121"/>
      <c r="E210" s="121"/>
    </row>
    <row r="211" spans="4:5" ht="14.25" customHeight="1">
      <c r="D211" s="121"/>
      <c r="E211" s="121"/>
    </row>
  </sheetData>
  <sheetProtection selectLockedCells="1" selectUnlockedCells="1"/>
  <mergeCells count="12">
    <mergeCell ref="D1:E1"/>
    <mergeCell ref="B2:E2"/>
    <mergeCell ref="B3:E3"/>
    <mergeCell ref="B4:E4"/>
    <mergeCell ref="D6:E6"/>
    <mergeCell ref="B7:E7"/>
    <mergeCell ref="B8:E8"/>
    <mergeCell ref="B9:E9"/>
    <mergeCell ref="A12:E12"/>
    <mergeCell ref="A14:A15"/>
    <mergeCell ref="B14:B15"/>
    <mergeCell ref="D14:E14"/>
  </mergeCells>
  <printOptions/>
  <pageMargins left="0.6798611111111111" right="0.22986111111111113" top="0.6201388888888889" bottom="0.2" header="0.5118110236220472" footer="0.5118110236220472"/>
  <pageSetup fitToHeight="1" fitToWidth="1" horizontalDpi="300" verticalDpi="300" orientation="portrait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zoomScale="85" zoomScaleNormal="85" zoomScalePageLayoutView="0" workbookViewId="0" topLeftCell="A1">
      <selection activeCell="B4" activeCellId="1" sqref="K1:Q16384 B4"/>
    </sheetView>
  </sheetViews>
  <sheetFormatPr defaultColWidth="11.375" defaultRowHeight="12.75"/>
  <cols>
    <col min="1" max="1" width="11.375" style="0" customWidth="1"/>
    <col min="2" max="2" width="86.75390625" style="0" customWidth="1"/>
    <col min="3" max="3" width="28.25390625" style="0" customWidth="1"/>
    <col min="4" max="4" width="23.625" style="0" customWidth="1"/>
    <col min="5" max="5" width="19.25390625" style="0" customWidth="1"/>
  </cols>
  <sheetData>
    <row r="1" spans="1:5" s="47" customFormat="1" ht="12.75" customHeight="1">
      <c r="A1" s="50"/>
      <c r="B1" s="5"/>
      <c r="C1" s="6"/>
      <c r="D1" s="575" t="s">
        <v>208</v>
      </c>
      <c r="E1" s="575"/>
    </row>
    <row r="2" spans="1:5" s="47" customFormat="1" ht="12.75" customHeight="1">
      <c r="A2" s="50"/>
      <c r="B2" s="576" t="s">
        <v>1</v>
      </c>
      <c r="C2" s="576"/>
      <c r="D2" s="576"/>
      <c r="E2" s="576"/>
    </row>
    <row r="3" spans="1:5" s="47" customFormat="1" ht="12.75" customHeight="1">
      <c r="A3" s="50"/>
      <c r="B3" s="571" t="s">
        <v>4</v>
      </c>
      <c r="C3" s="571"/>
      <c r="D3" s="571"/>
      <c r="E3" s="571"/>
    </row>
    <row r="4" spans="1:5" s="47" customFormat="1" ht="12.75" customHeight="1">
      <c r="A4" s="50"/>
      <c r="B4" s="571" t="s">
        <v>5</v>
      </c>
      <c r="C4" s="571"/>
      <c r="D4" s="571"/>
      <c r="E4" s="571"/>
    </row>
    <row r="7" spans="1:5" s="3" customFormat="1" ht="39" customHeight="1">
      <c r="A7" s="586" t="s">
        <v>209</v>
      </c>
      <c r="B7" s="586"/>
      <c r="C7" s="586"/>
      <c r="D7" s="586"/>
      <c r="E7" s="586"/>
    </row>
    <row r="8" spans="1:6" s="3" customFormat="1" ht="15">
      <c r="A8" s="10"/>
      <c r="B8" s="122"/>
      <c r="C8" s="6"/>
      <c r="D8" s="6"/>
      <c r="E8" s="6" t="s">
        <v>210</v>
      </c>
      <c r="F8" s="123"/>
    </row>
    <row r="9" spans="1:5" s="3" customFormat="1" ht="15.75" customHeight="1">
      <c r="A9" s="587" t="s">
        <v>211</v>
      </c>
      <c r="B9" s="587" t="s">
        <v>10</v>
      </c>
      <c r="C9" s="584" t="s">
        <v>11</v>
      </c>
      <c r="D9" s="584" t="s">
        <v>12</v>
      </c>
      <c r="E9" s="584" t="s">
        <v>13</v>
      </c>
    </row>
    <row r="10" spans="1:5" s="3" customFormat="1" ht="16.5" customHeight="1">
      <c r="A10" s="587"/>
      <c r="B10" s="587"/>
      <c r="C10" s="584"/>
      <c r="D10" s="584"/>
      <c r="E10" s="584"/>
    </row>
    <row r="11" spans="1:5" s="3" customFormat="1" ht="28.5">
      <c r="A11" s="124">
        <v>1</v>
      </c>
      <c r="B11" s="125" t="s">
        <v>212</v>
      </c>
      <c r="C11" s="28">
        <f>'Прил. 7'!I399</f>
        <v>1900</v>
      </c>
      <c r="D11" s="28">
        <f>'Прил. 7'!J399</f>
        <v>700</v>
      </c>
      <c r="E11" s="28">
        <f>'Прил. 7'!K399</f>
        <v>1600</v>
      </c>
    </row>
    <row r="12" spans="1:5" s="3" customFormat="1" ht="42.75">
      <c r="A12" s="124">
        <v>2</v>
      </c>
      <c r="B12" s="126" t="s">
        <v>213</v>
      </c>
      <c r="C12" s="28">
        <f>'Прил. 6'!H876</f>
        <v>671.4</v>
      </c>
      <c r="D12" s="28">
        <f>'Прил. 6'!I876</f>
        <v>671.4</v>
      </c>
      <c r="E12" s="28">
        <f>'Прил. 6'!J876</f>
        <v>671.4</v>
      </c>
    </row>
    <row r="13" spans="1:5" s="59" customFormat="1" ht="42.75">
      <c r="A13" s="127">
        <v>3</v>
      </c>
      <c r="B13" s="126" t="s">
        <v>214</v>
      </c>
      <c r="C13" s="28">
        <f>'Прил. 6'!H895</f>
        <v>50</v>
      </c>
      <c r="D13" s="28">
        <f>'Прил. 6'!I895</f>
        <v>50</v>
      </c>
      <c r="E13" s="28">
        <f>'Прил. 6'!J895</f>
        <v>50</v>
      </c>
    </row>
    <row r="14" spans="1:5" s="59" customFormat="1" ht="42.75">
      <c r="A14" s="127">
        <v>4</v>
      </c>
      <c r="B14" s="22" t="s">
        <v>215</v>
      </c>
      <c r="C14" s="28">
        <f>'Прил. 6'!H886</f>
        <v>327.2</v>
      </c>
      <c r="D14" s="28">
        <f>'Прил. 6'!I886</f>
        <v>327.2</v>
      </c>
      <c r="E14" s="28">
        <f>'Прил. 6'!J886</f>
        <v>327.2</v>
      </c>
    </row>
    <row r="15" spans="1:5" s="59" customFormat="1" ht="36.75" customHeight="1">
      <c r="A15" s="127"/>
      <c r="B15" s="128" t="s">
        <v>216</v>
      </c>
      <c r="C15" s="17">
        <f>C11+C12+C13+C14</f>
        <v>2948.6</v>
      </c>
      <c r="D15" s="17">
        <f>D11+D12+D13+D14</f>
        <v>1748.6000000000001</v>
      </c>
      <c r="E15" s="17">
        <f>E11+E12+E13+E14</f>
        <v>2648.6</v>
      </c>
    </row>
  </sheetData>
  <sheetProtection selectLockedCells="1" selectUnlockedCells="1"/>
  <mergeCells count="10">
    <mergeCell ref="D1:E1"/>
    <mergeCell ref="B2:E2"/>
    <mergeCell ref="B3:E3"/>
    <mergeCell ref="B4:E4"/>
    <mergeCell ref="A7:E7"/>
    <mergeCell ref="A9:A10"/>
    <mergeCell ref="B9:B10"/>
    <mergeCell ref="C9:C10"/>
    <mergeCell ref="D9:D10"/>
    <mergeCell ref="E9:E1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Roman,Обычный"&amp;12ffffff&amp;A</oddHeader>
    <oddFooter>&amp;C&amp;"Times New Roman,Обычный"&amp;12ffffffСтраница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9"/>
  </sheetPr>
  <dimension ref="A1:I64"/>
  <sheetViews>
    <sheetView zoomScale="85" zoomScaleNormal="85" zoomScalePageLayoutView="0" workbookViewId="0" topLeftCell="A1">
      <selection activeCell="B5" sqref="B5"/>
    </sheetView>
  </sheetViews>
  <sheetFormatPr defaultColWidth="5.875" defaultRowHeight="12.75"/>
  <cols>
    <col min="1" max="1" width="5.875" style="129" customWidth="1"/>
    <col min="2" max="2" width="76.875" style="130" customWidth="1"/>
    <col min="3" max="3" width="7.375" style="131" customWidth="1"/>
    <col min="4" max="4" width="8.375" style="131" customWidth="1"/>
    <col min="5" max="5" width="11.00390625" style="131" customWidth="1"/>
    <col min="6" max="6" width="12.875" style="131" customWidth="1"/>
    <col min="7" max="7" width="16.875" style="131" customWidth="1"/>
    <col min="8" max="8" width="10.875" style="129" customWidth="1"/>
    <col min="9" max="9" width="13.75390625" style="129" customWidth="1"/>
    <col min="10" max="11" width="5.875" style="129" customWidth="1"/>
    <col min="12" max="12" width="10.875" style="129" customWidth="1"/>
    <col min="13" max="62" width="5.875" style="129" customWidth="1"/>
    <col min="63" max="255" width="5.875" style="47" customWidth="1"/>
    <col min="256" max="16384" width="5.875" style="3" customWidth="1"/>
  </cols>
  <sheetData>
    <row r="1" spans="1:7" s="3" customFormat="1" ht="12.75" customHeight="1">
      <c r="A1" s="4"/>
      <c r="B1" s="578" t="s">
        <v>81</v>
      </c>
      <c r="C1" s="578"/>
      <c r="D1" s="578"/>
      <c r="E1" s="578"/>
      <c r="F1" s="578"/>
      <c r="G1" s="578"/>
    </row>
    <row r="2" spans="1:7" s="3" customFormat="1" ht="12.75" customHeight="1">
      <c r="A2" s="4"/>
      <c r="B2" s="576" t="s">
        <v>1</v>
      </c>
      <c r="C2" s="576"/>
      <c r="D2" s="576"/>
      <c r="E2" s="576"/>
      <c r="F2" s="576"/>
      <c r="G2" s="576"/>
    </row>
    <row r="3" spans="1:7" s="3" customFormat="1" ht="12.75" customHeight="1">
      <c r="A3" s="4"/>
      <c r="B3" s="576" t="s">
        <v>2</v>
      </c>
      <c r="C3" s="576"/>
      <c r="D3" s="576"/>
      <c r="E3" s="576"/>
      <c r="F3" s="576"/>
      <c r="G3" s="576"/>
    </row>
    <row r="4" spans="1:7" s="3" customFormat="1" ht="12.75" customHeight="1">
      <c r="A4" s="4"/>
      <c r="B4" s="577" t="s">
        <v>794</v>
      </c>
      <c r="C4" s="577"/>
      <c r="D4" s="577"/>
      <c r="E4" s="577"/>
      <c r="F4" s="577"/>
      <c r="G4" s="577"/>
    </row>
    <row r="5" spans="2:7" ht="12.75" customHeight="1">
      <c r="B5" s="132"/>
      <c r="C5" s="132"/>
      <c r="D5" s="132"/>
      <c r="E5" s="132"/>
      <c r="F5" s="132"/>
      <c r="G5" s="132"/>
    </row>
    <row r="6" spans="2:7" ht="12.75" customHeight="1">
      <c r="B6" s="589" t="s">
        <v>217</v>
      </c>
      <c r="C6" s="589"/>
      <c r="D6" s="589"/>
      <c r="E6" s="589"/>
      <c r="F6" s="589"/>
      <c r="G6" s="589"/>
    </row>
    <row r="7" spans="2:7" ht="12.75" customHeight="1">
      <c r="B7" s="590" t="s">
        <v>49</v>
      </c>
      <c r="C7" s="590"/>
      <c r="D7" s="590"/>
      <c r="E7" s="590"/>
      <c r="F7" s="590"/>
      <c r="G7" s="590"/>
    </row>
    <row r="8" spans="2:7" ht="12.75" customHeight="1">
      <c r="B8" s="571" t="s">
        <v>4</v>
      </c>
      <c r="C8" s="571"/>
      <c r="D8" s="571"/>
      <c r="E8" s="571"/>
      <c r="F8" s="571"/>
      <c r="G8" s="571"/>
    </row>
    <row r="9" spans="2:9" ht="12.75" customHeight="1">
      <c r="B9" s="571" t="s">
        <v>218</v>
      </c>
      <c r="C9" s="571"/>
      <c r="D9" s="571"/>
      <c r="E9" s="571"/>
      <c r="F9" s="571"/>
      <c r="G9" s="571"/>
      <c r="H9" s="6"/>
      <c r="I9" s="6"/>
    </row>
    <row r="10" spans="2:4" ht="12.75" customHeight="1">
      <c r="B10" s="39"/>
      <c r="C10" s="133"/>
      <c r="D10" s="133"/>
    </row>
    <row r="11" spans="2:7" ht="36.75" customHeight="1">
      <c r="B11" s="588" t="s">
        <v>219</v>
      </c>
      <c r="C11" s="588"/>
      <c r="D11" s="588"/>
      <c r="E11" s="588"/>
      <c r="F11" s="588"/>
      <c r="G11" s="588"/>
    </row>
    <row r="12" spans="2:7" ht="12.75" customHeight="1">
      <c r="B12" s="134"/>
      <c r="C12" s="135"/>
      <c r="D12" s="135"/>
      <c r="G12" s="6" t="s">
        <v>220</v>
      </c>
    </row>
    <row r="13" spans="2:7" ht="45.75" customHeight="1">
      <c r="B13" s="136" t="s">
        <v>221</v>
      </c>
      <c r="C13" s="137" t="s">
        <v>222</v>
      </c>
      <c r="D13" s="137" t="s">
        <v>223</v>
      </c>
      <c r="E13" s="14" t="s">
        <v>11</v>
      </c>
      <c r="F13" s="14" t="s">
        <v>12</v>
      </c>
      <c r="G13" s="14" t="s">
        <v>13</v>
      </c>
    </row>
    <row r="14" spans="2:7" ht="12.75" customHeight="1">
      <c r="B14" s="138" t="s">
        <v>216</v>
      </c>
      <c r="C14" s="139"/>
      <c r="D14" s="139"/>
      <c r="E14" s="140">
        <f>E15+E23+E26+E28+E33+E41+E47+E50+E55+E59+E57+E39</f>
        <v>344314.7</v>
      </c>
      <c r="F14" s="140">
        <f>F15+F23+F26+F28+F33+F41+F47+F50+F55+F59+F57+F39+F63</f>
        <v>308187.27999999997</v>
      </c>
      <c r="G14" s="140">
        <f>G15+G23+G26+G28+G33+G41+G47+G50+G55+G59+G57+G39+G63</f>
        <v>256335.5</v>
      </c>
    </row>
    <row r="15" spans="2:7" ht="12.75" customHeight="1">
      <c r="B15" s="141" t="s">
        <v>224</v>
      </c>
      <c r="C15" s="142" t="s">
        <v>225</v>
      </c>
      <c r="D15" s="139"/>
      <c r="E15" s="140">
        <f>E16+E17+E18+E20+E21+E22+E19</f>
        <v>37909.3</v>
      </c>
      <c r="F15" s="140">
        <f>F16+F17+F18+F20+F21+F22+F19</f>
        <v>33027.1</v>
      </c>
      <c r="G15" s="140">
        <f>G16+G17+G18+G20+G21+G22+G19</f>
        <v>38375.6</v>
      </c>
    </row>
    <row r="16" spans="2:7" ht="27.75" customHeight="1">
      <c r="B16" s="125" t="s">
        <v>226</v>
      </c>
      <c r="C16" s="143" t="s">
        <v>225</v>
      </c>
      <c r="D16" s="143" t="s">
        <v>227</v>
      </c>
      <c r="E16" s="144">
        <f>'Прил. 6'!H24</f>
        <v>1940.5</v>
      </c>
      <c r="F16" s="144">
        <f>'Прил. 6'!I24</f>
        <v>1836</v>
      </c>
      <c r="G16" s="144">
        <f>'Прил. 6'!J24</f>
        <v>2015</v>
      </c>
    </row>
    <row r="17" spans="2:7" ht="40.5" customHeight="1">
      <c r="B17" s="125" t="s">
        <v>228</v>
      </c>
      <c r="C17" s="143" t="s">
        <v>225</v>
      </c>
      <c r="D17" s="143" t="s">
        <v>229</v>
      </c>
      <c r="E17" s="144">
        <f>'Прил. 6'!H34</f>
        <v>721.1999999999999</v>
      </c>
      <c r="F17" s="144">
        <f>'Прил. 6'!I34</f>
        <v>768</v>
      </c>
      <c r="G17" s="144">
        <f>'Прил. 6'!J34</f>
        <v>828</v>
      </c>
    </row>
    <row r="18" spans="2:7" ht="40.5" customHeight="1">
      <c r="B18" s="125" t="s">
        <v>230</v>
      </c>
      <c r="C18" s="143" t="s">
        <v>225</v>
      </c>
      <c r="D18" s="143" t="s">
        <v>231</v>
      </c>
      <c r="E18" s="144">
        <f>'Прил. 6'!H46</f>
        <v>16541.5</v>
      </c>
      <c r="F18" s="144">
        <f>'Прил. 6'!I46</f>
        <v>16843.5</v>
      </c>
      <c r="G18" s="144">
        <f>'Прил. 6'!J46</f>
        <v>17596</v>
      </c>
    </row>
    <row r="19" spans="2:7" ht="14.25" customHeight="1">
      <c r="B19" s="145" t="s">
        <v>232</v>
      </c>
      <c r="C19" s="143" t="s">
        <v>225</v>
      </c>
      <c r="D19" s="143" t="s">
        <v>233</v>
      </c>
      <c r="E19" s="144">
        <f>'Прил. 6'!H68</f>
        <v>4.1</v>
      </c>
      <c r="F19" s="144">
        <f>'Прил. 6'!I68</f>
        <v>4.1</v>
      </c>
      <c r="G19" s="144">
        <f>'Прил. 6'!J68</f>
        <v>45</v>
      </c>
    </row>
    <row r="20" spans="2:7" ht="27.75" customHeight="1">
      <c r="B20" s="125" t="s">
        <v>234</v>
      </c>
      <c r="C20" s="143" t="s">
        <v>225</v>
      </c>
      <c r="D20" s="143" t="s">
        <v>235</v>
      </c>
      <c r="E20" s="144">
        <f>'Прил. 6'!H74</f>
        <v>4220.6</v>
      </c>
      <c r="F20" s="144">
        <f>'Прил. 6'!I74</f>
        <v>3871</v>
      </c>
      <c r="G20" s="144">
        <f>'Прил. 6'!J74</f>
        <v>4171</v>
      </c>
    </row>
    <row r="21" spans="2:7" ht="12.75" customHeight="1">
      <c r="B21" s="125" t="s">
        <v>236</v>
      </c>
      <c r="C21" s="143" t="s">
        <v>225</v>
      </c>
      <c r="D21" s="143" t="s">
        <v>237</v>
      </c>
      <c r="E21" s="144">
        <f>'Прил. 6'!H102</f>
        <v>100</v>
      </c>
      <c r="F21" s="144">
        <f>'Прил. 6'!I102</f>
        <v>150</v>
      </c>
      <c r="G21" s="144">
        <f>'Прил. 6'!J102</f>
        <v>150</v>
      </c>
    </row>
    <row r="22" spans="2:7" ht="12.75" customHeight="1">
      <c r="B22" s="125" t="s">
        <v>238</v>
      </c>
      <c r="C22" s="143" t="s">
        <v>225</v>
      </c>
      <c r="D22" s="143" t="s">
        <v>239</v>
      </c>
      <c r="E22" s="144">
        <f>'Прил. 6'!H108</f>
        <v>14381.4</v>
      </c>
      <c r="F22" s="144">
        <f>'Прил. 6'!I108</f>
        <v>9554.5</v>
      </c>
      <c r="G22" s="144">
        <f>'Прил. 6'!J108</f>
        <v>13570.6</v>
      </c>
    </row>
    <row r="23" spans="2:7" ht="12.75" customHeight="1">
      <c r="B23" s="146" t="s">
        <v>240</v>
      </c>
      <c r="C23" s="142" t="s">
        <v>241</v>
      </c>
      <c r="D23" s="142"/>
      <c r="E23" s="140">
        <f>E24+E25</f>
        <v>1103.7</v>
      </c>
      <c r="F23" s="140">
        <f>F24+F25</f>
        <v>1216.4</v>
      </c>
      <c r="G23" s="140">
        <f>G24+G25</f>
        <v>1331.1</v>
      </c>
    </row>
    <row r="24" spans="2:7" ht="12.75" customHeight="1">
      <c r="B24" s="125" t="s">
        <v>242</v>
      </c>
      <c r="C24" s="143" t="s">
        <v>241</v>
      </c>
      <c r="D24" s="143" t="s">
        <v>243</v>
      </c>
      <c r="E24" s="144">
        <f>'Прил. 6'!H222</f>
        <v>1103.7</v>
      </c>
      <c r="F24" s="144">
        <f>'Прил. 6'!I222</f>
        <v>1216.4</v>
      </c>
      <c r="G24" s="144">
        <f>'Прил. 6'!J222</f>
        <v>1331.1</v>
      </c>
    </row>
    <row r="25" spans="2:7" ht="12.75" customHeight="1" hidden="1">
      <c r="B25" s="125"/>
      <c r="C25" s="143"/>
      <c r="D25" s="143"/>
      <c r="E25" s="144"/>
      <c r="F25" s="147"/>
      <c r="G25" s="147"/>
    </row>
    <row r="26" spans="2:7" ht="12.75" customHeight="1" hidden="1">
      <c r="B26" s="146"/>
      <c r="C26" s="142"/>
      <c r="D26" s="142"/>
      <c r="E26" s="140"/>
      <c r="F26" s="147"/>
      <c r="G26" s="147"/>
    </row>
    <row r="27" spans="2:7" ht="25.5" customHeight="1" hidden="1">
      <c r="B27" s="125"/>
      <c r="C27" s="143"/>
      <c r="D27" s="143"/>
      <c r="E27" s="144"/>
      <c r="F27" s="147"/>
      <c r="G27" s="147"/>
    </row>
    <row r="28" spans="2:7" ht="12.75" customHeight="1">
      <c r="B28" s="146" t="s">
        <v>244</v>
      </c>
      <c r="C28" s="142" t="s">
        <v>245</v>
      </c>
      <c r="D28" s="142"/>
      <c r="E28" s="140">
        <f>E30+E31+E32+E29</f>
        <v>60781.600000000006</v>
      </c>
      <c r="F28" s="140">
        <f>F30+F31+F32+F29</f>
        <v>37140.3</v>
      </c>
      <c r="G28" s="140">
        <f>G30+G31+G32+G29</f>
        <v>38118.9</v>
      </c>
    </row>
    <row r="29" spans="2:7" ht="12.75" customHeight="1">
      <c r="B29" s="125" t="s">
        <v>246</v>
      </c>
      <c r="C29" s="143" t="s">
        <v>245</v>
      </c>
      <c r="D29" s="143" t="s">
        <v>247</v>
      </c>
      <c r="E29" s="144">
        <f>'Прил. 6'!H231</f>
        <v>477.4</v>
      </c>
      <c r="F29" s="144">
        <f>'Прил. 6'!I231</f>
        <v>477.4</v>
      </c>
      <c r="G29" s="144">
        <f>'Прил. 6'!J231</f>
        <v>477.4</v>
      </c>
    </row>
    <row r="30" spans="2:7" ht="12.75" customHeight="1">
      <c r="B30" s="71" t="s">
        <v>248</v>
      </c>
      <c r="C30" s="143" t="s">
        <v>245</v>
      </c>
      <c r="D30" s="143" t="s">
        <v>249</v>
      </c>
      <c r="E30" s="144">
        <f>'Прил. 6'!H236</f>
        <v>1506.4</v>
      </c>
      <c r="F30" s="144">
        <f>'Прил. 6'!I236</f>
        <v>1150</v>
      </c>
      <c r="G30" s="144">
        <f>'Прил. 6'!J236</f>
        <v>1650</v>
      </c>
    </row>
    <row r="31" spans="2:7" ht="12.75" customHeight="1">
      <c r="B31" s="125" t="s">
        <v>250</v>
      </c>
      <c r="C31" s="143" t="s">
        <v>245</v>
      </c>
      <c r="D31" s="143" t="s">
        <v>251</v>
      </c>
      <c r="E31" s="144">
        <f>'Прил. 6'!H243</f>
        <v>58797.8</v>
      </c>
      <c r="F31" s="144">
        <f>'Прил. 6'!I243</f>
        <v>35512.9</v>
      </c>
      <c r="G31" s="144">
        <f>'Прил. 6'!J243</f>
        <v>35991.5</v>
      </c>
    </row>
    <row r="32" spans="2:7" ht="12.75" customHeight="1" hidden="1">
      <c r="B32" s="148"/>
      <c r="C32" s="143"/>
      <c r="D32" s="143"/>
      <c r="E32" s="144"/>
      <c r="F32" s="147"/>
      <c r="G32" s="147"/>
    </row>
    <row r="33" spans="2:7" ht="12.75" customHeight="1">
      <c r="B33" s="146" t="s">
        <v>252</v>
      </c>
      <c r="C33" s="142" t="s">
        <v>253</v>
      </c>
      <c r="D33" s="142"/>
      <c r="E33" s="140">
        <f>E34+E36+E37+E38+E35</f>
        <v>22644.6</v>
      </c>
      <c r="F33" s="140">
        <f>F34+F36+F37+F38+F35</f>
        <v>2559</v>
      </c>
      <c r="G33" s="140">
        <f>G34+G36+G37+G38+G35</f>
        <v>115</v>
      </c>
    </row>
    <row r="34" spans="2:7" ht="12.75" customHeight="1" hidden="1">
      <c r="B34" s="125"/>
      <c r="C34" s="143"/>
      <c r="D34" s="143"/>
      <c r="E34" s="144"/>
      <c r="F34" s="147"/>
      <c r="G34" s="147"/>
    </row>
    <row r="35" spans="2:7" ht="12.75" customHeight="1">
      <c r="B35" s="125" t="s">
        <v>254</v>
      </c>
      <c r="C35" s="143" t="s">
        <v>253</v>
      </c>
      <c r="D35" s="143" t="s">
        <v>255</v>
      </c>
      <c r="E35" s="144">
        <f>'Прил. 6'!H291</f>
        <v>113.9</v>
      </c>
      <c r="F35" s="144">
        <f>'Прил. 6'!I291</f>
        <v>100</v>
      </c>
      <c r="G35" s="144">
        <f>'Прил. 6'!J291</f>
        <v>115</v>
      </c>
    </row>
    <row r="36" spans="2:7" ht="12.75" customHeight="1">
      <c r="B36" s="125" t="s">
        <v>256</v>
      </c>
      <c r="C36" s="143" t="s">
        <v>253</v>
      </c>
      <c r="D36" s="143" t="s">
        <v>257</v>
      </c>
      <c r="E36" s="144">
        <f>'Прил. 6'!H320</f>
        <v>19505.6</v>
      </c>
      <c r="F36" s="144">
        <f>'Прил. 6'!I320</f>
        <v>0</v>
      </c>
      <c r="G36" s="144">
        <f>'Прил. 6'!J320</f>
        <v>0</v>
      </c>
    </row>
    <row r="37" spans="2:7" ht="15.75" customHeight="1">
      <c r="B37" s="149" t="s">
        <v>258</v>
      </c>
      <c r="C37" s="150" t="s">
        <v>253</v>
      </c>
      <c r="D37" s="150" t="s">
        <v>259</v>
      </c>
      <c r="E37" s="151">
        <f>'Прил. 6'!H374</f>
        <v>600</v>
      </c>
      <c r="F37" s="151">
        <f>'Прил. 6'!I374</f>
        <v>0</v>
      </c>
      <c r="G37" s="151">
        <f>'Прил. 6'!J374</f>
        <v>0</v>
      </c>
    </row>
    <row r="38" spans="2:7" ht="14.25" customHeight="1">
      <c r="B38" s="148" t="s">
        <v>260</v>
      </c>
      <c r="C38" s="152" t="s">
        <v>253</v>
      </c>
      <c r="D38" s="150" t="s">
        <v>261</v>
      </c>
      <c r="E38" s="151">
        <f>'Прил. 6'!H441</f>
        <v>2425.1000000000004</v>
      </c>
      <c r="F38" s="151">
        <f>'Прил. 6'!I441</f>
        <v>2459</v>
      </c>
      <c r="G38" s="151">
        <f>'Прил. 6'!J441</f>
        <v>0</v>
      </c>
    </row>
    <row r="39" spans="2:7" ht="14.25" customHeight="1">
      <c r="B39" s="153" t="s">
        <v>262</v>
      </c>
      <c r="C39" s="142" t="s">
        <v>263</v>
      </c>
      <c r="D39" s="142"/>
      <c r="E39" s="140">
        <f>E40</f>
        <v>1188.7</v>
      </c>
      <c r="F39" s="140">
        <f>F40</f>
        <v>1046</v>
      </c>
      <c r="G39" s="140">
        <f>G40</f>
        <v>1046</v>
      </c>
    </row>
    <row r="40" spans="2:7" ht="14.25" customHeight="1">
      <c r="B40" s="154" t="s">
        <v>264</v>
      </c>
      <c r="C40" s="143" t="s">
        <v>263</v>
      </c>
      <c r="D40" s="143" t="s">
        <v>265</v>
      </c>
      <c r="E40" s="144">
        <f>'Прил. 6'!H460</f>
        <v>1188.7</v>
      </c>
      <c r="F40" s="144">
        <f>'Прил. 6'!I460</f>
        <v>1046</v>
      </c>
      <c r="G40" s="144">
        <f>'Прил. 6'!J460</f>
        <v>1046</v>
      </c>
    </row>
    <row r="41" spans="2:7" ht="12.75" customHeight="1">
      <c r="B41" s="155" t="s">
        <v>266</v>
      </c>
      <c r="C41" s="142" t="s">
        <v>267</v>
      </c>
      <c r="D41" s="142"/>
      <c r="E41" s="140">
        <f>E42+E43+E45+E44+E46</f>
        <v>194621.09999999998</v>
      </c>
      <c r="F41" s="140">
        <f>F42+F43+F45+F44+F46</f>
        <v>208160.28</v>
      </c>
      <c r="G41" s="140">
        <f>G42+G43+G45+G44+G46</f>
        <v>146575.1</v>
      </c>
    </row>
    <row r="42" spans="2:7" ht="12.75" customHeight="1">
      <c r="B42" s="125" t="s">
        <v>268</v>
      </c>
      <c r="C42" s="143" t="s">
        <v>267</v>
      </c>
      <c r="D42" s="143" t="s">
        <v>269</v>
      </c>
      <c r="E42" s="144">
        <f>'Прил. 6'!H492</f>
        <v>28363.5</v>
      </c>
      <c r="F42" s="144">
        <f>'Прил. 6'!I492</f>
        <v>22014.9</v>
      </c>
      <c r="G42" s="144">
        <f>'Прил. 6'!J492</f>
        <v>22459.4</v>
      </c>
    </row>
    <row r="43" spans="2:8" ht="12.75" customHeight="1">
      <c r="B43" s="125" t="s">
        <v>270</v>
      </c>
      <c r="C43" s="143" t="s">
        <v>267</v>
      </c>
      <c r="D43" s="143" t="s">
        <v>271</v>
      </c>
      <c r="E43" s="144">
        <f>'Прил. 6'!H520</f>
        <v>143056.59999999998</v>
      </c>
      <c r="F43" s="144">
        <f>'Прил. 6'!I520</f>
        <v>163235.38</v>
      </c>
      <c r="G43" s="144">
        <f>'Прил. 6'!J520</f>
        <v>105360.3</v>
      </c>
      <c r="H43" s="156"/>
    </row>
    <row r="44" spans="2:7" ht="12.75" customHeight="1">
      <c r="B44" s="125" t="s">
        <v>272</v>
      </c>
      <c r="C44" s="143" t="s">
        <v>267</v>
      </c>
      <c r="D44" s="143" t="s">
        <v>273</v>
      </c>
      <c r="E44" s="144">
        <f>'Прил. 6'!H609</f>
        <v>18224.300000000003</v>
      </c>
      <c r="F44" s="144">
        <f>'Прил. 6'!I609</f>
        <v>18009</v>
      </c>
      <c r="G44" s="144">
        <f>'Прил. 6'!J609</f>
        <v>13615.4</v>
      </c>
    </row>
    <row r="45" spans="2:7" ht="12.75" customHeight="1">
      <c r="B45" s="125" t="s">
        <v>274</v>
      </c>
      <c r="C45" s="143" t="s">
        <v>267</v>
      </c>
      <c r="D45" s="143" t="s">
        <v>275</v>
      </c>
      <c r="E45" s="144">
        <f>'Прил. 6'!H672</f>
        <v>650</v>
      </c>
      <c r="F45" s="144">
        <f>'Прил. 6'!I672</f>
        <v>330</v>
      </c>
      <c r="G45" s="144">
        <f>'Прил. 6'!J672</f>
        <v>300</v>
      </c>
    </row>
    <row r="46" spans="2:7" ht="12.75" customHeight="1">
      <c r="B46" s="125" t="s">
        <v>276</v>
      </c>
      <c r="C46" s="143" t="s">
        <v>267</v>
      </c>
      <c r="D46" s="143" t="s">
        <v>277</v>
      </c>
      <c r="E46" s="144">
        <f>'Прил. 6'!H702</f>
        <v>4326.7</v>
      </c>
      <c r="F46" s="144">
        <f>'Прил. 6'!I702</f>
        <v>4571</v>
      </c>
      <c r="G46" s="144">
        <f>'Прил. 6'!J702</f>
        <v>4840</v>
      </c>
    </row>
    <row r="47" spans="2:7" ht="12.75" customHeight="1">
      <c r="B47" s="146" t="s">
        <v>278</v>
      </c>
      <c r="C47" s="142" t="s">
        <v>279</v>
      </c>
      <c r="D47" s="142"/>
      <c r="E47" s="140">
        <f>E48+E49</f>
        <v>11689.7</v>
      </c>
      <c r="F47" s="140">
        <f>F48+F49</f>
        <v>11212</v>
      </c>
      <c r="G47" s="140">
        <f>G48+G49</f>
        <v>12145</v>
      </c>
    </row>
    <row r="48" spans="2:7" ht="12.75" customHeight="1">
      <c r="B48" s="125" t="s">
        <v>280</v>
      </c>
      <c r="C48" s="143" t="s">
        <v>279</v>
      </c>
      <c r="D48" s="143" t="s">
        <v>281</v>
      </c>
      <c r="E48" s="144">
        <f>'Прил. 6'!H737</f>
        <v>9003.2</v>
      </c>
      <c r="F48" s="144">
        <f>'Прил. 6'!I737</f>
        <v>8379</v>
      </c>
      <c r="G48" s="144">
        <f>'Прил. 6'!J737</f>
        <v>9100</v>
      </c>
    </row>
    <row r="49" spans="2:7" ht="12.75" customHeight="1">
      <c r="B49" s="157" t="s">
        <v>282</v>
      </c>
      <c r="C49" s="143" t="s">
        <v>279</v>
      </c>
      <c r="D49" s="143" t="s">
        <v>283</v>
      </c>
      <c r="E49" s="144">
        <f>'Прил. 6'!H798</f>
        <v>2686.5</v>
      </c>
      <c r="F49" s="144">
        <f>'Прил. 6'!I798</f>
        <v>2833</v>
      </c>
      <c r="G49" s="144">
        <f>'Прил. 6'!J798</f>
        <v>3045</v>
      </c>
    </row>
    <row r="50" spans="2:7" ht="12.75" customHeight="1">
      <c r="B50" s="146" t="s">
        <v>284</v>
      </c>
      <c r="C50" s="142" t="s">
        <v>285</v>
      </c>
      <c r="D50" s="142"/>
      <c r="E50" s="140">
        <f>E51+E52+E53+E54</f>
        <v>6996.400000000001</v>
      </c>
      <c r="F50" s="140">
        <f>F51+F52+F53+F54</f>
        <v>5232</v>
      </c>
      <c r="G50" s="140">
        <f>G51+G52+G53+G54</f>
        <v>6668.400000000001</v>
      </c>
    </row>
    <row r="51" spans="2:7" ht="12.75" customHeight="1">
      <c r="B51" s="125" t="s">
        <v>286</v>
      </c>
      <c r="C51" s="143" t="s">
        <v>285</v>
      </c>
      <c r="D51" s="143" t="s">
        <v>287</v>
      </c>
      <c r="E51" s="144">
        <f>'Прил. 6'!H818</f>
        <v>1900</v>
      </c>
      <c r="F51" s="144">
        <f>'Прил. 6'!I818</f>
        <v>700</v>
      </c>
      <c r="G51" s="144">
        <f>'Прил. 6'!J818</f>
        <v>1600</v>
      </c>
    </row>
    <row r="52" spans="2:7" ht="12.75" customHeight="1">
      <c r="B52" s="125" t="s">
        <v>288</v>
      </c>
      <c r="C52" s="143" t="s">
        <v>285</v>
      </c>
      <c r="D52" s="143" t="s">
        <v>289</v>
      </c>
      <c r="E52" s="144">
        <f>'Прил. 6'!H824</f>
        <v>608</v>
      </c>
      <c r="F52" s="144">
        <f>'Прил. 6'!I824</f>
        <v>595</v>
      </c>
      <c r="G52" s="144">
        <f>'Прил. 6'!J824</f>
        <v>630</v>
      </c>
    </row>
    <row r="53" spans="2:7" ht="12.75" customHeight="1">
      <c r="B53" s="125" t="s">
        <v>290</v>
      </c>
      <c r="C53" s="143" t="s">
        <v>285</v>
      </c>
      <c r="D53" s="143" t="s">
        <v>291</v>
      </c>
      <c r="E53" s="144">
        <f>'Прил. 6'!H859</f>
        <v>3361.7000000000003</v>
      </c>
      <c r="F53" s="144">
        <f>'Прил. 6'!I859</f>
        <v>2860.3</v>
      </c>
      <c r="G53" s="144">
        <f>'Прил. 6'!J859</f>
        <v>3361.7000000000003</v>
      </c>
    </row>
    <row r="54" spans="2:7" ht="12.75" customHeight="1">
      <c r="B54" s="125" t="s">
        <v>292</v>
      </c>
      <c r="C54" s="143" t="s">
        <v>285</v>
      </c>
      <c r="D54" s="143" t="s">
        <v>293</v>
      </c>
      <c r="E54" s="144">
        <f>'Прил. 6'!H905</f>
        <v>1126.7</v>
      </c>
      <c r="F54" s="144">
        <f>'Прил. 6'!I905</f>
        <v>1076.7</v>
      </c>
      <c r="G54" s="144">
        <f>'Прил. 6'!J905</f>
        <v>1076.7</v>
      </c>
    </row>
    <row r="55" spans="2:7" ht="12.75" customHeight="1">
      <c r="B55" s="146" t="s">
        <v>294</v>
      </c>
      <c r="C55" s="142" t="s">
        <v>295</v>
      </c>
      <c r="D55" s="142"/>
      <c r="E55" s="140">
        <f>E56</f>
        <v>352.5</v>
      </c>
      <c r="F55" s="140">
        <f>F56</f>
        <v>355</v>
      </c>
      <c r="G55" s="140">
        <f>G56</f>
        <v>400</v>
      </c>
    </row>
    <row r="56" spans="2:7" ht="12.75" customHeight="1">
      <c r="B56" s="125" t="s">
        <v>296</v>
      </c>
      <c r="C56" s="143" t="s">
        <v>295</v>
      </c>
      <c r="D56" s="143" t="s">
        <v>297</v>
      </c>
      <c r="E56" s="144">
        <f>'Прил. 6'!H936</f>
        <v>352.5</v>
      </c>
      <c r="F56" s="144">
        <f>'Прил. 6'!I936</f>
        <v>355</v>
      </c>
      <c r="G56" s="144">
        <f>'Прил. 6'!J933</f>
        <v>400</v>
      </c>
    </row>
    <row r="57" spans="2:7" ht="12.75" customHeight="1">
      <c r="B57" s="153" t="s">
        <v>298</v>
      </c>
      <c r="C57" s="158">
        <v>1300</v>
      </c>
      <c r="D57" s="143"/>
      <c r="E57" s="140">
        <f>E58</f>
        <v>300</v>
      </c>
      <c r="F57" s="140">
        <f>F58</f>
        <v>0</v>
      </c>
      <c r="G57" s="140">
        <f>G58</f>
        <v>0</v>
      </c>
    </row>
    <row r="58" spans="2:7" ht="14.25" customHeight="1">
      <c r="B58" s="154" t="s">
        <v>299</v>
      </c>
      <c r="C58" s="159">
        <v>1300</v>
      </c>
      <c r="D58" s="159">
        <v>1301</v>
      </c>
      <c r="E58" s="144">
        <f>'Прил. 6'!H954</f>
        <v>300</v>
      </c>
      <c r="F58" s="144">
        <f>'Прил. 6'!I954</f>
        <v>0</v>
      </c>
      <c r="G58" s="144">
        <f>'Прил. 6'!J954</f>
        <v>0</v>
      </c>
    </row>
    <row r="59" spans="2:7" ht="26.25" customHeight="1">
      <c r="B59" s="146" t="s">
        <v>300</v>
      </c>
      <c r="C59" s="142" t="s">
        <v>301</v>
      </c>
      <c r="D59" s="142"/>
      <c r="E59" s="140">
        <f>E60+E61+E62</f>
        <v>6727.1</v>
      </c>
      <c r="F59" s="140">
        <f>F60+F61+F62</f>
        <v>4727.1</v>
      </c>
      <c r="G59" s="140">
        <f>G60+G61+G62</f>
        <v>4727.1</v>
      </c>
    </row>
    <row r="60" spans="2:7" ht="27.75" customHeight="1">
      <c r="B60" s="125" t="s">
        <v>302</v>
      </c>
      <c r="C60" s="143" t="s">
        <v>301</v>
      </c>
      <c r="D60" s="143" t="s">
        <v>303</v>
      </c>
      <c r="E60" s="144">
        <f>'Прил. 6'!H962</f>
        <v>4727.1</v>
      </c>
      <c r="F60" s="144">
        <f>'Прил. 6'!I962</f>
        <v>4727.1</v>
      </c>
      <c r="G60" s="144">
        <f>'Прил. 6'!J962</f>
        <v>4727.1</v>
      </c>
    </row>
    <row r="61" spans="2:7" ht="12.75" customHeight="1">
      <c r="B61" s="125" t="s">
        <v>304</v>
      </c>
      <c r="C61" s="143" t="s">
        <v>301</v>
      </c>
      <c r="D61" s="143" t="s">
        <v>305</v>
      </c>
      <c r="E61" s="144">
        <f>'Прил. 6'!H968</f>
        <v>0</v>
      </c>
      <c r="F61" s="144">
        <f>'Прил. 6'!I968</f>
        <v>0</v>
      </c>
      <c r="G61" s="144">
        <f>'Прил. 6'!J968</f>
        <v>0</v>
      </c>
    </row>
    <row r="62" spans="2:7" ht="15.75">
      <c r="B62" s="160" t="s">
        <v>306</v>
      </c>
      <c r="C62" s="143" t="s">
        <v>301</v>
      </c>
      <c r="D62" s="143" t="s">
        <v>307</v>
      </c>
      <c r="E62" s="144">
        <f>'Прил. 6'!H979</f>
        <v>2000</v>
      </c>
      <c r="F62" s="144"/>
      <c r="G62" s="144"/>
    </row>
    <row r="63" spans="2:7" ht="12.75" customHeight="1">
      <c r="B63" s="161" t="s">
        <v>308</v>
      </c>
      <c r="C63" s="162">
        <v>9900</v>
      </c>
      <c r="D63" s="162"/>
      <c r="E63" s="163">
        <f>E64</f>
        <v>0</v>
      </c>
      <c r="F63" s="164">
        <f>F64</f>
        <v>3512.1</v>
      </c>
      <c r="G63" s="164">
        <f>G64</f>
        <v>6833.3</v>
      </c>
    </row>
    <row r="64" spans="2:7" ht="12.75" customHeight="1">
      <c r="B64" s="165" t="s">
        <v>308</v>
      </c>
      <c r="C64" s="166">
        <v>9900</v>
      </c>
      <c r="D64" s="166">
        <v>9999</v>
      </c>
      <c r="E64" s="167">
        <f>'Прил. 6'!H980</f>
        <v>0</v>
      </c>
      <c r="F64" s="168">
        <f>'Прил. 6'!I980</f>
        <v>3512.1</v>
      </c>
      <c r="G64" s="168">
        <f>'Прил. 6'!J980</f>
        <v>6833.3</v>
      </c>
    </row>
  </sheetData>
  <sheetProtection selectLockedCells="1" selectUnlockedCells="1"/>
  <mergeCells count="9">
    <mergeCell ref="B8:G8"/>
    <mergeCell ref="B9:G9"/>
    <mergeCell ref="B11:G11"/>
    <mergeCell ref="B1:G1"/>
    <mergeCell ref="B2:G2"/>
    <mergeCell ref="B3:G3"/>
    <mergeCell ref="B4:G4"/>
    <mergeCell ref="B6:G6"/>
    <mergeCell ref="B7:G7"/>
  </mergeCells>
  <printOptions/>
  <pageMargins left="1.1" right="0.22013888888888888" top="0.5701388888888889" bottom="0.2701388888888889" header="0.5118110236220472" footer="0.5118110236220472"/>
  <pageSetup horizontalDpi="300" verticalDpi="3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BL988"/>
  <sheetViews>
    <sheetView zoomScale="85" zoomScaleNormal="85" zoomScalePageLayoutView="0" workbookViewId="0" topLeftCell="A1">
      <selection activeCell="B5" sqref="B5"/>
    </sheetView>
  </sheetViews>
  <sheetFormatPr defaultColWidth="5.875" defaultRowHeight="12.75"/>
  <cols>
    <col min="1" max="1" width="5.875" style="169" customWidth="1"/>
    <col min="2" max="2" width="102.875" style="170" customWidth="1"/>
    <col min="3" max="4" width="8.875" style="171" customWidth="1"/>
    <col min="5" max="5" width="15.75390625" style="171" customWidth="1"/>
    <col min="6" max="6" width="5.375" style="171" customWidth="1"/>
    <col min="7" max="7" width="4.375" style="171" customWidth="1"/>
    <col min="8" max="10" width="10.875" style="171" customWidth="1"/>
    <col min="11" max="11" width="8.875" style="169" customWidth="1"/>
    <col min="12" max="13" width="6.875" style="169" customWidth="1"/>
    <col min="14" max="64" width="5.875" style="169" customWidth="1"/>
    <col min="65" max="16384" width="5.875" style="172" customWidth="1"/>
  </cols>
  <sheetData>
    <row r="1" spans="1:10" s="3" customFormat="1" ht="12.75" customHeight="1">
      <c r="A1" s="4"/>
      <c r="B1" s="578" t="s">
        <v>208</v>
      </c>
      <c r="C1" s="578"/>
      <c r="D1" s="578"/>
      <c r="E1" s="578"/>
      <c r="F1" s="578"/>
      <c r="G1" s="578"/>
      <c r="H1" s="578"/>
      <c r="I1" s="578"/>
      <c r="J1" s="578"/>
    </row>
    <row r="2" spans="1:10" s="3" customFormat="1" ht="12.75" customHeight="1">
      <c r="A2" s="4"/>
      <c r="B2" s="576" t="s">
        <v>1</v>
      </c>
      <c r="C2" s="576"/>
      <c r="D2" s="576"/>
      <c r="E2" s="576"/>
      <c r="F2" s="576"/>
      <c r="G2" s="576"/>
      <c r="H2" s="576"/>
      <c r="I2" s="576"/>
      <c r="J2" s="576"/>
    </row>
    <row r="3" spans="1:10" s="3" customFormat="1" ht="12.75" customHeight="1">
      <c r="A3" s="4"/>
      <c r="B3" s="576" t="s">
        <v>2</v>
      </c>
      <c r="C3" s="576"/>
      <c r="D3" s="576"/>
      <c r="E3" s="576"/>
      <c r="F3" s="576"/>
      <c r="G3" s="576"/>
      <c r="H3" s="576"/>
      <c r="I3" s="576"/>
      <c r="J3" s="576"/>
    </row>
    <row r="4" spans="1:10" s="3" customFormat="1" ht="12.75" customHeight="1">
      <c r="A4" s="4"/>
      <c r="B4" s="577" t="s">
        <v>794</v>
      </c>
      <c r="C4" s="577"/>
      <c r="D4" s="577"/>
      <c r="E4" s="577"/>
      <c r="F4" s="577"/>
      <c r="G4" s="577"/>
      <c r="H4" s="577"/>
      <c r="I4" s="577"/>
      <c r="J4" s="577"/>
    </row>
    <row r="5" spans="3:10" ht="12.75" customHeight="1">
      <c r="C5" s="173"/>
      <c r="D5" s="173"/>
      <c r="E5" s="173"/>
      <c r="F5" s="173"/>
      <c r="G5" s="174"/>
      <c r="H5" s="174"/>
      <c r="I5" s="174"/>
      <c r="J5" s="174"/>
    </row>
    <row r="6" spans="3:10" ht="15.75" customHeight="1">
      <c r="C6" s="173"/>
      <c r="D6" s="173"/>
      <c r="E6" s="173"/>
      <c r="F6" s="173"/>
      <c r="G6" s="592" t="s">
        <v>309</v>
      </c>
      <c r="H6" s="592"/>
      <c r="I6" s="592"/>
      <c r="J6" s="592"/>
    </row>
    <row r="7" spans="3:10" ht="12.75" customHeight="1">
      <c r="C7" s="593" t="s">
        <v>49</v>
      </c>
      <c r="D7" s="593"/>
      <c r="E7" s="593"/>
      <c r="F7" s="593"/>
      <c r="G7" s="593"/>
      <c r="H7" s="593"/>
      <c r="I7" s="593"/>
      <c r="J7" s="593"/>
    </row>
    <row r="8" spans="2:10" ht="12.75" customHeight="1">
      <c r="B8" s="571" t="s">
        <v>4</v>
      </c>
      <c r="C8" s="571"/>
      <c r="D8" s="571"/>
      <c r="E8" s="571"/>
      <c r="F8" s="571"/>
      <c r="G8" s="571"/>
      <c r="H8" s="571"/>
      <c r="I8" s="571"/>
      <c r="J8" s="571"/>
    </row>
    <row r="9" spans="2:13" ht="12.75" customHeight="1">
      <c r="B9" s="571" t="s">
        <v>218</v>
      </c>
      <c r="C9" s="571"/>
      <c r="D9" s="571"/>
      <c r="E9" s="571"/>
      <c r="F9" s="571"/>
      <c r="G9" s="571"/>
      <c r="H9" s="571"/>
      <c r="I9" s="571"/>
      <c r="J9" s="571"/>
      <c r="K9" s="6"/>
      <c r="L9" s="6"/>
      <c r="M9" s="6"/>
    </row>
    <row r="10" spans="2:8" ht="12.75" customHeight="1">
      <c r="B10" s="175"/>
      <c r="C10" s="176"/>
      <c r="D10" s="176"/>
      <c r="E10" s="176"/>
      <c r="F10" s="176"/>
      <c r="G10" s="176"/>
      <c r="H10" s="177"/>
    </row>
    <row r="11" spans="2:10" ht="41.25" customHeight="1">
      <c r="B11" s="591" t="s">
        <v>310</v>
      </c>
      <c r="C11" s="591"/>
      <c r="D11" s="591"/>
      <c r="E11" s="591"/>
      <c r="F11" s="591"/>
      <c r="G11" s="591"/>
      <c r="H11" s="591"/>
      <c r="I11" s="591"/>
      <c r="J11" s="591"/>
    </row>
    <row r="12" spans="2:10" ht="12.75" customHeight="1">
      <c r="B12" s="178"/>
      <c r="J12" s="6" t="s">
        <v>220</v>
      </c>
    </row>
    <row r="13" spans="2:10" ht="27" customHeight="1">
      <c r="B13" s="179" t="s">
        <v>221</v>
      </c>
      <c r="C13" s="137" t="s">
        <v>222</v>
      </c>
      <c r="D13" s="137" t="s">
        <v>223</v>
      </c>
      <c r="E13" s="137" t="s">
        <v>311</v>
      </c>
      <c r="F13" s="137" t="s">
        <v>312</v>
      </c>
      <c r="G13" s="180" t="s">
        <v>313</v>
      </c>
      <c r="H13" s="57" t="s">
        <v>11</v>
      </c>
      <c r="I13" s="57" t="s">
        <v>12</v>
      </c>
      <c r="J13" s="57" t="s">
        <v>13</v>
      </c>
    </row>
    <row r="14" spans="2:10" ht="12.75" customHeight="1">
      <c r="B14" s="181" t="s">
        <v>216</v>
      </c>
      <c r="C14" s="139"/>
      <c r="D14" s="139"/>
      <c r="E14" s="139"/>
      <c r="F14" s="139"/>
      <c r="G14" s="139"/>
      <c r="H14" s="182">
        <f>H20+H220+H228+H287+H488+H731+H814+H933+H952+H959+H457+H980</f>
        <v>344314.7</v>
      </c>
      <c r="I14" s="182">
        <f>I20+I220+I228+I287+I488+I731+I814+I933+I952+I959+I457+I980</f>
        <v>308187.27999999997</v>
      </c>
      <c r="J14" s="182">
        <f>J20+J220+J228+J287+J488+J731+J814+J933+J952+J959+J457+J980</f>
        <v>256335.5</v>
      </c>
    </row>
    <row r="15" spans="2:10" ht="12.75" customHeight="1">
      <c r="B15" s="181" t="s">
        <v>314</v>
      </c>
      <c r="C15" s="139"/>
      <c r="D15" s="139"/>
      <c r="E15" s="139"/>
      <c r="F15" s="139"/>
      <c r="G15" s="139">
        <v>1</v>
      </c>
      <c r="H15" s="182">
        <f>H732</f>
        <v>0</v>
      </c>
      <c r="I15" s="182">
        <f>I732</f>
        <v>0</v>
      </c>
      <c r="J15" s="182">
        <f>J732</f>
        <v>0</v>
      </c>
    </row>
    <row r="16" spans="2:10" ht="12.75" customHeight="1">
      <c r="B16" s="181" t="s">
        <v>315</v>
      </c>
      <c r="C16" s="139"/>
      <c r="D16" s="139"/>
      <c r="E16" s="139"/>
      <c r="F16" s="139"/>
      <c r="G16" s="139">
        <v>2</v>
      </c>
      <c r="H16" s="182">
        <f>H21+H229+H288+H489+H733+H815+H934+H960+H953+H458+H981</f>
        <v>145703.7</v>
      </c>
      <c r="I16" s="182">
        <f>I21+I229+I288+I489+I733+I815+I934+I960+I953+I458+I981</f>
        <v>131061.58</v>
      </c>
      <c r="J16" s="182">
        <f>J21+J229+J288+J489+J733+J815+J934+J960+J953+J458+J981</f>
        <v>141921.39999999997</v>
      </c>
    </row>
    <row r="17" spans="2:10" ht="12.75" customHeight="1">
      <c r="B17" s="181" t="s">
        <v>316</v>
      </c>
      <c r="C17" s="139"/>
      <c r="D17" s="139"/>
      <c r="E17" s="139"/>
      <c r="F17" s="139"/>
      <c r="G17" s="139">
        <v>3</v>
      </c>
      <c r="H17" s="182">
        <f>H22+H230+H289+H490+H734+H816+H961+H459</f>
        <v>186319.50000000003</v>
      </c>
      <c r="I17" s="182">
        <f>I22+I230+I289+I490+I734+I816+I961+I459</f>
        <v>118491.9</v>
      </c>
      <c r="J17" s="182">
        <f>J22+J230+J289+J490+J734+J816+J961+J459</f>
        <v>101890</v>
      </c>
    </row>
    <row r="18" spans="2:10" ht="12.75" customHeight="1">
      <c r="B18" s="181" t="s">
        <v>317</v>
      </c>
      <c r="C18" s="139"/>
      <c r="D18" s="139"/>
      <c r="E18" s="139"/>
      <c r="F18" s="139"/>
      <c r="G18" s="139">
        <v>4</v>
      </c>
      <c r="H18" s="182">
        <f>H23+H221+H491+H735+H817+H290</f>
        <v>12291.5</v>
      </c>
      <c r="I18" s="182">
        <f>I23+I221+I491+I735+I817+I290</f>
        <v>12397.6</v>
      </c>
      <c r="J18" s="182">
        <f>J23+J221+J491+J735+J817+J290</f>
        <v>12524.1</v>
      </c>
    </row>
    <row r="19" spans="2:10" ht="12.75" customHeight="1">
      <c r="B19" s="181" t="s">
        <v>318</v>
      </c>
      <c r="C19" s="139"/>
      <c r="D19" s="139"/>
      <c r="E19" s="139"/>
      <c r="F19" s="139"/>
      <c r="G19" s="139">
        <v>6</v>
      </c>
      <c r="H19" s="182"/>
      <c r="I19" s="183"/>
      <c r="J19" s="183"/>
    </row>
    <row r="20" spans="2:10" ht="12.75" customHeight="1">
      <c r="B20" s="184" t="s">
        <v>224</v>
      </c>
      <c r="C20" s="142" t="s">
        <v>225</v>
      </c>
      <c r="D20" s="139"/>
      <c r="E20" s="139"/>
      <c r="F20" s="139"/>
      <c r="G20" s="139"/>
      <c r="H20" s="182">
        <f>H24+H34+H46+H68+H74+H102+H108</f>
        <v>37909.3</v>
      </c>
      <c r="I20" s="182">
        <f>I24+I34+I46+I68+I74+I102+I108</f>
        <v>33027.1</v>
      </c>
      <c r="J20" s="182">
        <f>J24+J34+J46+J68+J74+J102+J108</f>
        <v>38375.6</v>
      </c>
    </row>
    <row r="21" spans="2:10" ht="12.75" customHeight="1">
      <c r="B21" s="181" t="s">
        <v>315</v>
      </c>
      <c r="C21" s="139"/>
      <c r="D21" s="139"/>
      <c r="E21" s="139"/>
      <c r="F21" s="139"/>
      <c r="G21" s="139">
        <v>2</v>
      </c>
      <c r="H21" s="182">
        <f>H29+H39+H42+H52+H57+H60+H63+H79+H82+H107+H117+H122+H170+H174+H177+H186+H204+H207+H211+H209+H85+H45+H125+H131+H166+H182+H184+H180+H136+H190+H196+H126+H112+H91+H94+H97+H193+H141</f>
        <v>36718.30000000001</v>
      </c>
      <c r="I21" s="182">
        <f>I29+I39+I42+I52+I57+I60+I63+I79+I82+I107+I117+I122+I170+I174+I177+I186+I204+I207+I211+I209+I85+I45+I125+I131+I166+I182+I184+I180+I136+I190+I196+I126+I112+I91+I94+I97+I193+I141</f>
        <v>31836.100000000002</v>
      </c>
      <c r="J21" s="182">
        <f>J29+J39+J42+J52+J57+J60+J63+J79+J82+J107+J117+J122+J170+J174+J177+J186+J204+J207+J211+J209+J85+J45+J125+J131+J166+J182+J184+J180+J136+J190+J196+J126+J112+J91+J94+J97+J193+J141</f>
        <v>37143.7</v>
      </c>
    </row>
    <row r="22" spans="2:10" ht="12.75" customHeight="1">
      <c r="B22" s="181" t="s">
        <v>316</v>
      </c>
      <c r="C22" s="139"/>
      <c r="D22" s="139"/>
      <c r="E22" s="139"/>
      <c r="F22" s="139"/>
      <c r="G22" s="139">
        <v>3</v>
      </c>
      <c r="H22" s="182">
        <f>H145+H148+H152+H155+H159+H162+H200+H67+H101+H215+H33</f>
        <v>1186.8999999999999</v>
      </c>
      <c r="I22" s="182">
        <f>I145+I148+I152+I155+I159+I162+I200+I67+I101+I215+I33</f>
        <v>1186.8999999999999</v>
      </c>
      <c r="J22" s="182">
        <f>J145+J148+J152+J155+J159+J162+J200+J67+J101+J215+J33</f>
        <v>1186.8999999999999</v>
      </c>
    </row>
    <row r="23" spans="2:10" ht="12.75" customHeight="1">
      <c r="B23" s="181" t="s">
        <v>317</v>
      </c>
      <c r="C23" s="139"/>
      <c r="D23" s="139"/>
      <c r="E23" s="139"/>
      <c r="F23" s="139"/>
      <c r="G23" s="139">
        <v>4</v>
      </c>
      <c r="H23" s="182">
        <f>H73+H219</f>
        <v>4.1</v>
      </c>
      <c r="I23" s="182">
        <f>I73+I219</f>
        <v>4.1</v>
      </c>
      <c r="J23" s="182">
        <f>J73+J219</f>
        <v>45</v>
      </c>
    </row>
    <row r="24" spans="2:10" ht="27" customHeight="1">
      <c r="B24" s="185" t="s">
        <v>226</v>
      </c>
      <c r="C24" s="186" t="s">
        <v>225</v>
      </c>
      <c r="D24" s="186" t="s">
        <v>227</v>
      </c>
      <c r="E24" s="143"/>
      <c r="F24" s="143"/>
      <c r="G24" s="143"/>
      <c r="H24" s="183">
        <f>H25+H30</f>
        <v>1940.5</v>
      </c>
      <c r="I24" s="183">
        <f>I25+I30</f>
        <v>1836</v>
      </c>
      <c r="J24" s="183">
        <f>J25+J30</f>
        <v>2015</v>
      </c>
    </row>
    <row r="25" spans="2:10" ht="15.75" customHeight="1">
      <c r="B25" s="187" t="s">
        <v>319</v>
      </c>
      <c r="C25" s="188" t="s">
        <v>225</v>
      </c>
      <c r="D25" s="143" t="s">
        <v>227</v>
      </c>
      <c r="E25" s="143" t="s">
        <v>320</v>
      </c>
      <c r="F25" s="143"/>
      <c r="G25" s="143"/>
      <c r="H25" s="183">
        <f aca="true" t="shared" si="0" ref="H25:J28">H26</f>
        <v>1940.5</v>
      </c>
      <c r="I25" s="183">
        <f t="shared" si="0"/>
        <v>1836</v>
      </c>
      <c r="J25" s="183">
        <f t="shared" si="0"/>
        <v>2015</v>
      </c>
    </row>
    <row r="26" spans="2:10" ht="12.75" customHeight="1">
      <c r="B26" s="126" t="s">
        <v>321</v>
      </c>
      <c r="C26" s="143" t="s">
        <v>225</v>
      </c>
      <c r="D26" s="143" t="s">
        <v>227</v>
      </c>
      <c r="E26" s="189" t="s">
        <v>322</v>
      </c>
      <c r="F26" s="143"/>
      <c r="G26" s="143"/>
      <c r="H26" s="183">
        <f t="shared" si="0"/>
        <v>1940.5</v>
      </c>
      <c r="I26" s="183">
        <f t="shared" si="0"/>
        <v>1836</v>
      </c>
      <c r="J26" s="183">
        <f t="shared" si="0"/>
        <v>2015</v>
      </c>
    </row>
    <row r="27" spans="2:10" ht="40.5" customHeight="1">
      <c r="B27" s="187" t="s">
        <v>323</v>
      </c>
      <c r="C27" s="143" t="s">
        <v>225</v>
      </c>
      <c r="D27" s="143" t="s">
        <v>227</v>
      </c>
      <c r="E27" s="189" t="s">
        <v>322</v>
      </c>
      <c r="F27" s="143" t="s">
        <v>324</v>
      </c>
      <c r="G27" s="143"/>
      <c r="H27" s="183">
        <f t="shared" si="0"/>
        <v>1940.5</v>
      </c>
      <c r="I27" s="183">
        <f t="shared" si="0"/>
        <v>1836</v>
      </c>
      <c r="J27" s="183">
        <f t="shared" si="0"/>
        <v>2015</v>
      </c>
    </row>
    <row r="28" spans="2:10" ht="15.75" customHeight="1">
      <c r="B28" s="187" t="s">
        <v>325</v>
      </c>
      <c r="C28" s="143" t="s">
        <v>225</v>
      </c>
      <c r="D28" s="143" t="s">
        <v>227</v>
      </c>
      <c r="E28" s="189" t="s">
        <v>322</v>
      </c>
      <c r="F28" s="143" t="s">
        <v>326</v>
      </c>
      <c r="G28" s="143"/>
      <c r="H28" s="183">
        <f t="shared" si="0"/>
        <v>1940.5</v>
      </c>
      <c r="I28" s="183">
        <f t="shared" si="0"/>
        <v>1836</v>
      </c>
      <c r="J28" s="183">
        <f t="shared" si="0"/>
        <v>2015</v>
      </c>
    </row>
    <row r="29" spans="2:10" ht="15.75" customHeight="1">
      <c r="B29" s="187" t="s">
        <v>315</v>
      </c>
      <c r="C29" s="143" t="s">
        <v>225</v>
      </c>
      <c r="D29" s="143" t="s">
        <v>227</v>
      </c>
      <c r="E29" s="189" t="s">
        <v>322</v>
      </c>
      <c r="F29" s="143" t="s">
        <v>326</v>
      </c>
      <c r="G29" s="143">
        <v>2</v>
      </c>
      <c r="H29" s="183">
        <f>'Прил. 7'!I104</f>
        <v>1940.5</v>
      </c>
      <c r="I29" s="183">
        <f>'Прил. 7'!J104</f>
        <v>1836</v>
      </c>
      <c r="J29" s="183">
        <f>'Прил. 7'!K104</f>
        <v>2015</v>
      </c>
    </row>
    <row r="30" spans="2:10" ht="42.75" hidden="1">
      <c r="B30" s="190" t="s">
        <v>327</v>
      </c>
      <c r="C30" s="143" t="s">
        <v>225</v>
      </c>
      <c r="D30" s="143" t="s">
        <v>227</v>
      </c>
      <c r="E30" s="191" t="s">
        <v>320</v>
      </c>
      <c r="F30" s="137"/>
      <c r="G30" s="137"/>
      <c r="H30" s="183">
        <f aca="true" t="shared" si="1" ref="H30:J32">H31</f>
        <v>0</v>
      </c>
      <c r="I30" s="183">
        <f t="shared" si="1"/>
        <v>0</v>
      </c>
      <c r="J30" s="183">
        <f t="shared" si="1"/>
        <v>0</v>
      </c>
    </row>
    <row r="31" spans="2:10" ht="42.75" hidden="1">
      <c r="B31" s="192" t="s">
        <v>323</v>
      </c>
      <c r="C31" s="143" t="s">
        <v>225</v>
      </c>
      <c r="D31" s="143" t="s">
        <v>227</v>
      </c>
      <c r="E31" s="191" t="s">
        <v>328</v>
      </c>
      <c r="F31" s="143" t="s">
        <v>324</v>
      </c>
      <c r="G31" s="137"/>
      <c r="H31" s="183">
        <f t="shared" si="1"/>
        <v>0</v>
      </c>
      <c r="I31" s="183">
        <f t="shared" si="1"/>
        <v>0</v>
      </c>
      <c r="J31" s="183">
        <f t="shared" si="1"/>
        <v>0</v>
      </c>
    </row>
    <row r="32" spans="2:10" ht="15.75" customHeight="1" hidden="1">
      <c r="B32" s="193" t="s">
        <v>325</v>
      </c>
      <c r="C32" s="143" t="s">
        <v>225</v>
      </c>
      <c r="D32" s="143" t="s">
        <v>227</v>
      </c>
      <c r="E32" s="191" t="s">
        <v>328</v>
      </c>
      <c r="F32" s="143" t="s">
        <v>326</v>
      </c>
      <c r="G32" s="137"/>
      <c r="H32" s="183">
        <f t="shared" si="1"/>
        <v>0</v>
      </c>
      <c r="I32" s="183">
        <f t="shared" si="1"/>
        <v>0</v>
      </c>
      <c r="J32" s="183">
        <f t="shared" si="1"/>
        <v>0</v>
      </c>
    </row>
    <row r="33" spans="2:10" ht="15.75" customHeight="1" hidden="1">
      <c r="B33" s="193" t="s">
        <v>316</v>
      </c>
      <c r="C33" s="143" t="s">
        <v>225</v>
      </c>
      <c r="D33" s="143" t="s">
        <v>227</v>
      </c>
      <c r="E33" s="191" t="s">
        <v>328</v>
      </c>
      <c r="F33" s="143" t="s">
        <v>326</v>
      </c>
      <c r="G33" s="137">
        <v>3</v>
      </c>
      <c r="H33" s="183">
        <f>'Прил. 7'!I108</f>
        <v>0</v>
      </c>
      <c r="I33" s="183">
        <f>'Прил. 7'!J108</f>
        <v>0</v>
      </c>
      <c r="J33" s="183">
        <f>'Прил. 7'!K108</f>
        <v>0</v>
      </c>
    </row>
    <row r="34" spans="2:10" ht="27.75" customHeight="1">
      <c r="B34" s="185" t="s">
        <v>228</v>
      </c>
      <c r="C34" s="186" t="s">
        <v>225</v>
      </c>
      <c r="D34" s="186" t="s">
        <v>229</v>
      </c>
      <c r="E34" s="194"/>
      <c r="F34" s="143"/>
      <c r="G34" s="143"/>
      <c r="H34" s="183">
        <f aca="true" t="shared" si="2" ref="H34:J35">H35</f>
        <v>721.1999999999999</v>
      </c>
      <c r="I34" s="183">
        <f t="shared" si="2"/>
        <v>768</v>
      </c>
      <c r="J34" s="183">
        <f t="shared" si="2"/>
        <v>828</v>
      </c>
    </row>
    <row r="35" spans="2:10" ht="15.75" customHeight="1">
      <c r="B35" s="187" t="s">
        <v>319</v>
      </c>
      <c r="C35" s="143" t="s">
        <v>225</v>
      </c>
      <c r="D35" s="143" t="s">
        <v>229</v>
      </c>
      <c r="E35" s="143" t="s">
        <v>320</v>
      </c>
      <c r="F35" s="143"/>
      <c r="G35" s="143"/>
      <c r="H35" s="183">
        <f t="shared" si="2"/>
        <v>721.1999999999999</v>
      </c>
      <c r="I35" s="183">
        <f t="shared" si="2"/>
        <v>768</v>
      </c>
      <c r="J35" s="183">
        <f t="shared" si="2"/>
        <v>828</v>
      </c>
    </row>
    <row r="36" spans="2:10" ht="15.75" customHeight="1">
      <c r="B36" s="195" t="s">
        <v>329</v>
      </c>
      <c r="C36" s="143" t="s">
        <v>225</v>
      </c>
      <c r="D36" s="143" t="s">
        <v>229</v>
      </c>
      <c r="E36" s="189" t="s">
        <v>330</v>
      </c>
      <c r="F36" s="143"/>
      <c r="G36" s="143"/>
      <c r="H36" s="183">
        <f>H37+H40+H43</f>
        <v>721.1999999999999</v>
      </c>
      <c r="I36" s="183">
        <f>I37+I40+I43</f>
        <v>768</v>
      </c>
      <c r="J36" s="183">
        <f>J37+J40+J43</f>
        <v>828</v>
      </c>
    </row>
    <row r="37" spans="2:10" ht="40.5" customHeight="1">
      <c r="B37" s="187" t="s">
        <v>323</v>
      </c>
      <c r="C37" s="143" t="s">
        <v>225</v>
      </c>
      <c r="D37" s="143" t="s">
        <v>229</v>
      </c>
      <c r="E37" s="189" t="s">
        <v>330</v>
      </c>
      <c r="F37" s="143" t="s">
        <v>324</v>
      </c>
      <c r="G37" s="143"/>
      <c r="H37" s="183">
        <f aca="true" t="shared" si="3" ref="H37:J38">H38</f>
        <v>686.9</v>
      </c>
      <c r="I37" s="183">
        <f t="shared" si="3"/>
        <v>725</v>
      </c>
      <c r="J37" s="183">
        <f t="shared" si="3"/>
        <v>785</v>
      </c>
    </row>
    <row r="38" spans="2:10" ht="15.75" customHeight="1">
      <c r="B38" s="187" t="s">
        <v>325</v>
      </c>
      <c r="C38" s="143" t="s">
        <v>225</v>
      </c>
      <c r="D38" s="143" t="s">
        <v>229</v>
      </c>
      <c r="E38" s="189" t="s">
        <v>330</v>
      </c>
      <c r="F38" s="143" t="s">
        <v>326</v>
      </c>
      <c r="G38" s="143"/>
      <c r="H38" s="183">
        <f t="shared" si="3"/>
        <v>686.9</v>
      </c>
      <c r="I38" s="183">
        <f t="shared" si="3"/>
        <v>725</v>
      </c>
      <c r="J38" s="183">
        <f t="shared" si="3"/>
        <v>785</v>
      </c>
    </row>
    <row r="39" spans="2:10" ht="15.75" customHeight="1">
      <c r="B39" s="187" t="s">
        <v>315</v>
      </c>
      <c r="C39" s="143" t="s">
        <v>225</v>
      </c>
      <c r="D39" s="143" t="s">
        <v>229</v>
      </c>
      <c r="E39" s="189" t="s">
        <v>330</v>
      </c>
      <c r="F39" s="143" t="s">
        <v>326</v>
      </c>
      <c r="G39" s="143">
        <v>2</v>
      </c>
      <c r="H39" s="183">
        <f>'Прил. 7'!I645</f>
        <v>686.9</v>
      </c>
      <c r="I39" s="183">
        <f>'Прил. 7'!J645</f>
        <v>725</v>
      </c>
      <c r="J39" s="183">
        <f>'Прил. 7'!K645</f>
        <v>785</v>
      </c>
    </row>
    <row r="40" spans="2:10" ht="12.75" customHeight="1">
      <c r="B40" s="187" t="s">
        <v>331</v>
      </c>
      <c r="C40" s="143" t="s">
        <v>225</v>
      </c>
      <c r="D40" s="143" t="s">
        <v>229</v>
      </c>
      <c r="E40" s="189" t="s">
        <v>330</v>
      </c>
      <c r="F40" s="143" t="s">
        <v>332</v>
      </c>
      <c r="G40" s="143"/>
      <c r="H40" s="183">
        <f aca="true" t="shared" si="4" ref="H40:J41">H41</f>
        <v>32.8</v>
      </c>
      <c r="I40" s="183">
        <f t="shared" si="4"/>
        <v>40</v>
      </c>
      <c r="J40" s="183">
        <f t="shared" si="4"/>
        <v>40</v>
      </c>
    </row>
    <row r="41" spans="2:10" ht="12.75" customHeight="1">
      <c r="B41" s="196" t="s">
        <v>333</v>
      </c>
      <c r="C41" s="143" t="s">
        <v>225</v>
      </c>
      <c r="D41" s="143" t="s">
        <v>229</v>
      </c>
      <c r="E41" s="189" t="s">
        <v>330</v>
      </c>
      <c r="F41" s="143" t="s">
        <v>334</v>
      </c>
      <c r="G41" s="143"/>
      <c r="H41" s="183">
        <f t="shared" si="4"/>
        <v>32.8</v>
      </c>
      <c r="I41" s="183">
        <f t="shared" si="4"/>
        <v>40</v>
      </c>
      <c r="J41" s="183">
        <f t="shared" si="4"/>
        <v>40</v>
      </c>
    </row>
    <row r="42" spans="2:10" ht="14.25" customHeight="1">
      <c r="B42" s="193" t="s">
        <v>315</v>
      </c>
      <c r="C42" s="143" t="s">
        <v>225</v>
      </c>
      <c r="D42" s="143" t="s">
        <v>229</v>
      </c>
      <c r="E42" s="189" t="s">
        <v>330</v>
      </c>
      <c r="F42" s="143" t="s">
        <v>334</v>
      </c>
      <c r="G42" s="143">
        <v>2</v>
      </c>
      <c r="H42" s="183">
        <f>'Прил. 7'!I648</f>
        <v>32.8</v>
      </c>
      <c r="I42" s="183">
        <f>'Прил. 7'!J648</f>
        <v>40</v>
      </c>
      <c r="J42" s="183">
        <f>'Прил. 7'!K648</f>
        <v>40</v>
      </c>
    </row>
    <row r="43" spans="2:10" ht="14.25" customHeight="1">
      <c r="B43" s="197" t="s">
        <v>335</v>
      </c>
      <c r="C43" s="143" t="s">
        <v>225</v>
      </c>
      <c r="D43" s="143" t="s">
        <v>229</v>
      </c>
      <c r="E43" s="189" t="s">
        <v>330</v>
      </c>
      <c r="F43" s="143" t="s">
        <v>336</v>
      </c>
      <c r="G43" s="143"/>
      <c r="H43" s="183">
        <f aca="true" t="shared" si="5" ref="H43:J44">H44</f>
        <v>1.5</v>
      </c>
      <c r="I43" s="183">
        <f t="shared" si="5"/>
        <v>3</v>
      </c>
      <c r="J43" s="183">
        <f t="shared" si="5"/>
        <v>3</v>
      </c>
    </row>
    <row r="44" spans="2:10" ht="14.25" customHeight="1">
      <c r="B44" s="197" t="s">
        <v>337</v>
      </c>
      <c r="C44" s="143" t="s">
        <v>225</v>
      </c>
      <c r="D44" s="143" t="s">
        <v>229</v>
      </c>
      <c r="E44" s="189" t="s">
        <v>330</v>
      </c>
      <c r="F44" s="143" t="s">
        <v>338</v>
      </c>
      <c r="G44" s="143"/>
      <c r="H44" s="183">
        <f t="shared" si="5"/>
        <v>1.5</v>
      </c>
      <c r="I44" s="183">
        <f t="shared" si="5"/>
        <v>3</v>
      </c>
      <c r="J44" s="183">
        <f t="shared" si="5"/>
        <v>3</v>
      </c>
    </row>
    <row r="45" spans="2:10" ht="14.25" customHeight="1">
      <c r="B45" s="197" t="s">
        <v>315</v>
      </c>
      <c r="C45" s="143" t="s">
        <v>225</v>
      </c>
      <c r="D45" s="143" t="s">
        <v>229</v>
      </c>
      <c r="E45" s="189" t="s">
        <v>330</v>
      </c>
      <c r="F45" s="143" t="s">
        <v>338</v>
      </c>
      <c r="G45" s="143" t="s">
        <v>339</v>
      </c>
      <c r="H45" s="183">
        <f>'Прил. 7'!I651</f>
        <v>1.5</v>
      </c>
      <c r="I45" s="183">
        <f>'Прил. 7'!J651</f>
        <v>3</v>
      </c>
      <c r="J45" s="183">
        <f>'Прил. 7'!K651</f>
        <v>3</v>
      </c>
    </row>
    <row r="46" spans="2:10" ht="27.75" customHeight="1">
      <c r="B46" s="185" t="s">
        <v>230</v>
      </c>
      <c r="C46" s="186" t="s">
        <v>225</v>
      </c>
      <c r="D46" s="186" t="s">
        <v>231</v>
      </c>
      <c r="E46" s="194"/>
      <c r="F46" s="143"/>
      <c r="G46" s="143"/>
      <c r="H46" s="183">
        <f>H47+H53+H64</f>
        <v>16541.5</v>
      </c>
      <c r="I46" s="183">
        <f>I47+I53+I64</f>
        <v>16843.5</v>
      </c>
      <c r="J46" s="183">
        <f>J47+J53+J64</f>
        <v>17596</v>
      </c>
    </row>
    <row r="47" spans="2:10" ht="28.5" customHeight="1" hidden="1">
      <c r="B47" s="184" t="s">
        <v>340</v>
      </c>
      <c r="C47" s="143" t="s">
        <v>225</v>
      </c>
      <c r="D47" s="143" t="s">
        <v>231</v>
      </c>
      <c r="E47" s="189" t="s">
        <v>341</v>
      </c>
      <c r="F47" s="143"/>
      <c r="G47" s="143"/>
      <c r="H47" s="183">
        <f>H49</f>
        <v>0</v>
      </c>
      <c r="I47" s="183">
        <f>I49</f>
        <v>0</v>
      </c>
      <c r="J47" s="183">
        <f>J49</f>
        <v>0</v>
      </c>
    </row>
    <row r="48" spans="2:10" ht="12.75" customHeight="1" hidden="1">
      <c r="B48" s="193" t="s">
        <v>342</v>
      </c>
      <c r="C48" s="143" t="s">
        <v>225</v>
      </c>
      <c r="D48" s="143" t="s">
        <v>231</v>
      </c>
      <c r="E48" s="189" t="s">
        <v>341</v>
      </c>
      <c r="F48" s="143"/>
      <c r="G48" s="143"/>
      <c r="H48" s="183">
        <f aca="true" t="shared" si="6" ref="H48:J51">H49</f>
        <v>0</v>
      </c>
      <c r="I48" s="183">
        <f t="shared" si="6"/>
        <v>0</v>
      </c>
      <c r="J48" s="183">
        <f t="shared" si="6"/>
        <v>0</v>
      </c>
    </row>
    <row r="49" spans="2:10" ht="12.75" customHeight="1" hidden="1">
      <c r="B49" s="193" t="s">
        <v>343</v>
      </c>
      <c r="C49" s="143" t="s">
        <v>225</v>
      </c>
      <c r="D49" s="143" t="s">
        <v>231</v>
      </c>
      <c r="E49" s="189" t="s">
        <v>344</v>
      </c>
      <c r="F49" s="143"/>
      <c r="G49" s="143"/>
      <c r="H49" s="183">
        <f t="shared" si="6"/>
        <v>0</v>
      </c>
      <c r="I49" s="183">
        <f t="shared" si="6"/>
        <v>0</v>
      </c>
      <c r="J49" s="183">
        <f t="shared" si="6"/>
        <v>0</v>
      </c>
    </row>
    <row r="50" spans="2:10" ht="12.75" customHeight="1" hidden="1">
      <c r="B50" s="196" t="s">
        <v>331</v>
      </c>
      <c r="C50" s="143" t="s">
        <v>225</v>
      </c>
      <c r="D50" s="143" t="s">
        <v>231</v>
      </c>
      <c r="E50" s="189" t="s">
        <v>344</v>
      </c>
      <c r="F50" s="143" t="s">
        <v>332</v>
      </c>
      <c r="G50" s="143"/>
      <c r="H50" s="183">
        <f t="shared" si="6"/>
        <v>0</v>
      </c>
      <c r="I50" s="183">
        <f t="shared" si="6"/>
        <v>0</v>
      </c>
      <c r="J50" s="183">
        <f t="shared" si="6"/>
        <v>0</v>
      </c>
    </row>
    <row r="51" spans="2:10" ht="12.75" customHeight="1" hidden="1">
      <c r="B51" s="196" t="s">
        <v>333</v>
      </c>
      <c r="C51" s="143" t="s">
        <v>225</v>
      </c>
      <c r="D51" s="143" t="s">
        <v>231</v>
      </c>
      <c r="E51" s="189" t="s">
        <v>344</v>
      </c>
      <c r="F51" s="143" t="s">
        <v>334</v>
      </c>
      <c r="G51" s="143"/>
      <c r="H51" s="183">
        <f t="shared" si="6"/>
        <v>0</v>
      </c>
      <c r="I51" s="183">
        <f t="shared" si="6"/>
        <v>0</v>
      </c>
      <c r="J51" s="183">
        <f t="shared" si="6"/>
        <v>0</v>
      </c>
    </row>
    <row r="52" spans="2:10" ht="14.25" customHeight="1" hidden="1">
      <c r="B52" s="193" t="s">
        <v>315</v>
      </c>
      <c r="C52" s="143" t="s">
        <v>225</v>
      </c>
      <c r="D52" s="143" t="s">
        <v>231</v>
      </c>
      <c r="E52" s="189" t="s">
        <v>344</v>
      </c>
      <c r="F52" s="143" t="s">
        <v>334</v>
      </c>
      <c r="G52" s="143" t="s">
        <v>339</v>
      </c>
      <c r="H52" s="183">
        <f>'Прил. 7'!I115</f>
        <v>0</v>
      </c>
      <c r="I52" s="183">
        <f>'Прил. 7'!J115</f>
        <v>0</v>
      </c>
      <c r="J52" s="183">
        <f>'Прил. 7'!K115</f>
        <v>0</v>
      </c>
    </row>
    <row r="53" spans="2:10" ht="12.75" customHeight="1">
      <c r="B53" s="193" t="s">
        <v>319</v>
      </c>
      <c r="C53" s="143" t="s">
        <v>225</v>
      </c>
      <c r="D53" s="143" t="s">
        <v>231</v>
      </c>
      <c r="E53" s="143" t="s">
        <v>320</v>
      </c>
      <c r="F53" s="143"/>
      <c r="G53" s="143"/>
      <c r="H53" s="183">
        <f>H54</f>
        <v>16541.5</v>
      </c>
      <c r="I53" s="183">
        <f>I54</f>
        <v>16843.5</v>
      </c>
      <c r="J53" s="183">
        <f>J54</f>
        <v>17596</v>
      </c>
    </row>
    <row r="54" spans="2:10" ht="12.75" customHeight="1">
      <c r="B54" s="198" t="s">
        <v>345</v>
      </c>
      <c r="C54" s="143" t="s">
        <v>225</v>
      </c>
      <c r="D54" s="143" t="s">
        <v>231</v>
      </c>
      <c r="E54" s="189" t="s">
        <v>346</v>
      </c>
      <c r="F54" s="143"/>
      <c r="G54" s="143"/>
      <c r="H54" s="183">
        <f>H55+H58+H61</f>
        <v>16541.5</v>
      </c>
      <c r="I54" s="183">
        <f>I55+I58+I61</f>
        <v>16843.5</v>
      </c>
      <c r="J54" s="183">
        <f>J55+J58+J61</f>
        <v>17596</v>
      </c>
    </row>
    <row r="55" spans="2:10" ht="40.5" customHeight="1">
      <c r="B55" s="187" t="s">
        <v>323</v>
      </c>
      <c r="C55" s="143" t="s">
        <v>225</v>
      </c>
      <c r="D55" s="143" t="s">
        <v>231</v>
      </c>
      <c r="E55" s="189" t="s">
        <v>346</v>
      </c>
      <c r="F55" s="143" t="s">
        <v>324</v>
      </c>
      <c r="G55" s="143"/>
      <c r="H55" s="183">
        <f aca="true" t="shared" si="7" ref="H55:J56">H56</f>
        <v>16235.3</v>
      </c>
      <c r="I55" s="183">
        <f t="shared" si="7"/>
        <v>16600</v>
      </c>
      <c r="J55" s="183">
        <f t="shared" si="7"/>
        <v>17360</v>
      </c>
    </row>
    <row r="56" spans="2:10" ht="12.75" customHeight="1">
      <c r="B56" s="193" t="s">
        <v>325</v>
      </c>
      <c r="C56" s="143" t="s">
        <v>225</v>
      </c>
      <c r="D56" s="143" t="s">
        <v>231</v>
      </c>
      <c r="E56" s="189" t="s">
        <v>346</v>
      </c>
      <c r="F56" s="143" t="s">
        <v>326</v>
      </c>
      <c r="G56" s="143"/>
      <c r="H56" s="183">
        <f t="shared" si="7"/>
        <v>16235.3</v>
      </c>
      <c r="I56" s="183">
        <f t="shared" si="7"/>
        <v>16600</v>
      </c>
      <c r="J56" s="183">
        <f t="shared" si="7"/>
        <v>17360</v>
      </c>
    </row>
    <row r="57" spans="2:10" ht="14.25" customHeight="1">
      <c r="B57" s="193" t="s">
        <v>315</v>
      </c>
      <c r="C57" s="143" t="s">
        <v>225</v>
      </c>
      <c r="D57" s="143" t="s">
        <v>231</v>
      </c>
      <c r="E57" s="189" t="s">
        <v>346</v>
      </c>
      <c r="F57" s="143" t="s">
        <v>326</v>
      </c>
      <c r="G57" s="143">
        <v>2</v>
      </c>
      <c r="H57" s="183">
        <f>'Прил. 7'!I30+'Прил. 7'!I120</f>
        <v>16235.3</v>
      </c>
      <c r="I57" s="183">
        <f>'Прил. 7'!J30+'Прил. 7'!J120</f>
        <v>16600</v>
      </c>
      <c r="J57" s="183">
        <f>'Прил. 7'!K30+'Прил. 7'!K120</f>
        <v>17360</v>
      </c>
    </row>
    <row r="58" spans="2:10" ht="12.75" customHeight="1">
      <c r="B58" s="196" t="s">
        <v>331</v>
      </c>
      <c r="C58" s="143" t="s">
        <v>225</v>
      </c>
      <c r="D58" s="143" t="s">
        <v>231</v>
      </c>
      <c r="E58" s="189" t="s">
        <v>346</v>
      </c>
      <c r="F58" s="143" t="s">
        <v>332</v>
      </c>
      <c r="G58" s="143"/>
      <c r="H58" s="183">
        <f aca="true" t="shared" si="8" ref="H58:J59">H59</f>
        <v>268.7</v>
      </c>
      <c r="I58" s="183">
        <f t="shared" si="8"/>
        <v>212</v>
      </c>
      <c r="J58" s="183">
        <f t="shared" si="8"/>
        <v>223</v>
      </c>
    </row>
    <row r="59" spans="2:10" ht="12.75" customHeight="1">
      <c r="B59" s="196" t="s">
        <v>333</v>
      </c>
      <c r="C59" s="143" t="s">
        <v>225</v>
      </c>
      <c r="D59" s="143" t="s">
        <v>231</v>
      </c>
      <c r="E59" s="189" t="s">
        <v>346</v>
      </c>
      <c r="F59" s="143" t="s">
        <v>334</v>
      </c>
      <c r="G59" s="143"/>
      <c r="H59" s="183">
        <f t="shared" si="8"/>
        <v>268.7</v>
      </c>
      <c r="I59" s="183">
        <f t="shared" si="8"/>
        <v>212</v>
      </c>
      <c r="J59" s="183">
        <f t="shared" si="8"/>
        <v>223</v>
      </c>
    </row>
    <row r="60" spans="2:10" ht="14.25" customHeight="1">
      <c r="B60" s="193" t="s">
        <v>315</v>
      </c>
      <c r="C60" s="143" t="s">
        <v>225</v>
      </c>
      <c r="D60" s="143" t="s">
        <v>231</v>
      </c>
      <c r="E60" s="189" t="s">
        <v>346</v>
      </c>
      <c r="F60" s="143" t="s">
        <v>334</v>
      </c>
      <c r="G60" s="143">
        <v>2</v>
      </c>
      <c r="H60" s="183">
        <f>'Прил. 7'!I33+'Прил. 7'!I123</f>
        <v>268.7</v>
      </c>
      <c r="I60" s="183">
        <f>'Прил. 7'!J33+'Прил. 7'!J123</f>
        <v>212</v>
      </c>
      <c r="J60" s="183">
        <f>'Прил. 7'!K33+'Прил. 7'!K123</f>
        <v>223</v>
      </c>
    </row>
    <row r="61" spans="2:10" ht="12.75" customHeight="1">
      <c r="B61" s="197" t="s">
        <v>335</v>
      </c>
      <c r="C61" s="143" t="s">
        <v>225</v>
      </c>
      <c r="D61" s="143" t="s">
        <v>231</v>
      </c>
      <c r="E61" s="189" t="s">
        <v>346</v>
      </c>
      <c r="F61" s="137">
        <v>800</v>
      </c>
      <c r="G61" s="199"/>
      <c r="H61" s="183">
        <f aca="true" t="shared" si="9" ref="H61:J62">H62</f>
        <v>37.5</v>
      </c>
      <c r="I61" s="183">
        <f t="shared" si="9"/>
        <v>31.5</v>
      </c>
      <c r="J61" s="183">
        <f t="shared" si="9"/>
        <v>13</v>
      </c>
    </row>
    <row r="62" spans="2:10" ht="12.75" customHeight="1">
      <c r="B62" s="197" t="s">
        <v>337</v>
      </c>
      <c r="C62" s="143" t="s">
        <v>225</v>
      </c>
      <c r="D62" s="143" t="s">
        <v>231</v>
      </c>
      <c r="E62" s="189" t="s">
        <v>346</v>
      </c>
      <c r="F62" s="137">
        <v>850</v>
      </c>
      <c r="G62" s="199"/>
      <c r="H62" s="183">
        <f t="shared" si="9"/>
        <v>37.5</v>
      </c>
      <c r="I62" s="183">
        <f t="shared" si="9"/>
        <v>31.5</v>
      </c>
      <c r="J62" s="183">
        <f t="shared" si="9"/>
        <v>13</v>
      </c>
    </row>
    <row r="63" spans="2:10" ht="14.25" customHeight="1">
      <c r="B63" s="197" t="s">
        <v>315</v>
      </c>
      <c r="C63" s="143" t="s">
        <v>225</v>
      </c>
      <c r="D63" s="143" t="s">
        <v>231</v>
      </c>
      <c r="E63" s="189" t="s">
        <v>346</v>
      </c>
      <c r="F63" s="137">
        <v>850</v>
      </c>
      <c r="G63" s="137">
        <v>2</v>
      </c>
      <c r="H63" s="183">
        <f>'Прил. 7'!I36+'Прил. 7'!I126</f>
        <v>37.5</v>
      </c>
      <c r="I63" s="183">
        <f>'Прил. 7'!J36+'Прил. 7'!J126</f>
        <v>31.5</v>
      </c>
      <c r="J63" s="183">
        <f>'Прил. 7'!K36+'Прил. 7'!K126</f>
        <v>13</v>
      </c>
    </row>
    <row r="64" spans="2:10" ht="40.5" customHeight="1" hidden="1">
      <c r="B64" s="190" t="s">
        <v>327</v>
      </c>
      <c r="C64" s="143" t="s">
        <v>225</v>
      </c>
      <c r="D64" s="143" t="s">
        <v>231</v>
      </c>
      <c r="E64" s="191" t="s">
        <v>320</v>
      </c>
      <c r="F64" s="137"/>
      <c r="G64" s="137"/>
      <c r="H64" s="183">
        <f aca="true" t="shared" si="10" ref="H64:J66">H65</f>
        <v>0</v>
      </c>
      <c r="I64" s="183">
        <f t="shared" si="10"/>
        <v>0</v>
      </c>
      <c r="J64" s="183">
        <f t="shared" si="10"/>
        <v>0</v>
      </c>
    </row>
    <row r="65" spans="2:10" ht="40.5" customHeight="1" hidden="1">
      <c r="B65" s="192" t="s">
        <v>323</v>
      </c>
      <c r="C65" s="143" t="s">
        <v>225</v>
      </c>
      <c r="D65" s="143" t="s">
        <v>231</v>
      </c>
      <c r="E65" s="191" t="s">
        <v>328</v>
      </c>
      <c r="F65" s="143" t="s">
        <v>324</v>
      </c>
      <c r="G65" s="137"/>
      <c r="H65" s="183">
        <f t="shared" si="10"/>
        <v>0</v>
      </c>
      <c r="I65" s="183">
        <f t="shared" si="10"/>
        <v>0</v>
      </c>
      <c r="J65" s="183">
        <f t="shared" si="10"/>
        <v>0</v>
      </c>
    </row>
    <row r="66" spans="2:10" ht="14.25" customHeight="1" hidden="1">
      <c r="B66" s="193" t="s">
        <v>325</v>
      </c>
      <c r="C66" s="143" t="s">
        <v>225</v>
      </c>
      <c r="D66" s="143" t="s">
        <v>231</v>
      </c>
      <c r="E66" s="191" t="s">
        <v>328</v>
      </c>
      <c r="F66" s="143" t="s">
        <v>326</v>
      </c>
      <c r="G66" s="137"/>
      <c r="H66" s="183">
        <f t="shared" si="10"/>
        <v>0</v>
      </c>
      <c r="I66" s="183">
        <f t="shared" si="10"/>
        <v>0</v>
      </c>
      <c r="J66" s="183">
        <f t="shared" si="10"/>
        <v>0</v>
      </c>
    </row>
    <row r="67" spans="2:10" ht="14.25" customHeight="1" hidden="1">
      <c r="B67" s="193" t="s">
        <v>316</v>
      </c>
      <c r="C67" s="143" t="s">
        <v>225</v>
      </c>
      <c r="D67" s="143" t="s">
        <v>231</v>
      </c>
      <c r="E67" s="191" t="s">
        <v>328</v>
      </c>
      <c r="F67" s="143" t="s">
        <v>326</v>
      </c>
      <c r="G67" s="137">
        <v>3</v>
      </c>
      <c r="H67" s="183">
        <f>'Прил. 7'!I40+'Прил. 7'!I130</f>
        <v>0</v>
      </c>
      <c r="I67" s="183">
        <f>'Прил. 7'!J40+'Прил. 7'!J130</f>
        <v>0</v>
      </c>
      <c r="J67" s="183">
        <f>'Прил. 7'!K40+'Прил. 7'!K130</f>
        <v>0</v>
      </c>
    </row>
    <row r="68" spans="2:10" ht="14.25" customHeight="1">
      <c r="B68" s="200" t="s">
        <v>232</v>
      </c>
      <c r="C68" s="186" t="s">
        <v>225</v>
      </c>
      <c r="D68" s="186" t="s">
        <v>233</v>
      </c>
      <c r="E68" s="189"/>
      <c r="F68" s="143"/>
      <c r="G68" s="143"/>
      <c r="H68" s="183">
        <f aca="true" t="shared" si="11" ref="H68:J72">H69</f>
        <v>4.1</v>
      </c>
      <c r="I68" s="183">
        <f t="shared" si="11"/>
        <v>4.1</v>
      </c>
      <c r="J68" s="183">
        <f t="shared" si="11"/>
        <v>45</v>
      </c>
    </row>
    <row r="69" spans="2:10" ht="12.75" customHeight="1">
      <c r="B69" s="193" t="s">
        <v>319</v>
      </c>
      <c r="C69" s="143" t="s">
        <v>225</v>
      </c>
      <c r="D69" s="143" t="s">
        <v>233</v>
      </c>
      <c r="E69" s="143" t="s">
        <v>320</v>
      </c>
      <c r="F69" s="143"/>
      <c r="G69" s="143"/>
      <c r="H69" s="183">
        <f t="shared" si="11"/>
        <v>4.1</v>
      </c>
      <c r="I69" s="183">
        <f t="shared" si="11"/>
        <v>4.1</v>
      </c>
      <c r="J69" s="183">
        <f t="shared" si="11"/>
        <v>45</v>
      </c>
    </row>
    <row r="70" spans="2:10" ht="45.75" customHeight="1">
      <c r="B70" s="187" t="s">
        <v>347</v>
      </c>
      <c r="C70" s="143" t="s">
        <v>225</v>
      </c>
      <c r="D70" s="143" t="s">
        <v>233</v>
      </c>
      <c r="E70" s="189" t="s">
        <v>348</v>
      </c>
      <c r="F70" s="143"/>
      <c r="G70" s="143"/>
      <c r="H70" s="183">
        <f t="shared" si="11"/>
        <v>4.1</v>
      </c>
      <c r="I70" s="183">
        <f t="shared" si="11"/>
        <v>4.1</v>
      </c>
      <c r="J70" s="183">
        <f t="shared" si="11"/>
        <v>45</v>
      </c>
    </row>
    <row r="71" spans="2:10" ht="12.75" customHeight="1">
      <c r="B71" s="196" t="s">
        <v>331</v>
      </c>
      <c r="C71" s="143" t="s">
        <v>225</v>
      </c>
      <c r="D71" s="143" t="s">
        <v>233</v>
      </c>
      <c r="E71" s="189" t="s">
        <v>348</v>
      </c>
      <c r="F71" s="143" t="s">
        <v>332</v>
      </c>
      <c r="G71" s="143"/>
      <c r="H71" s="183">
        <f t="shared" si="11"/>
        <v>4.1</v>
      </c>
      <c r="I71" s="183">
        <f t="shared" si="11"/>
        <v>4.1</v>
      </c>
      <c r="J71" s="183">
        <f t="shared" si="11"/>
        <v>45</v>
      </c>
    </row>
    <row r="72" spans="2:10" ht="12.75" customHeight="1">
      <c r="B72" s="196" t="s">
        <v>333</v>
      </c>
      <c r="C72" s="143" t="s">
        <v>225</v>
      </c>
      <c r="D72" s="143" t="s">
        <v>233</v>
      </c>
      <c r="E72" s="189" t="s">
        <v>348</v>
      </c>
      <c r="F72" s="143" t="s">
        <v>334</v>
      </c>
      <c r="G72" s="143"/>
      <c r="H72" s="183">
        <f t="shared" si="11"/>
        <v>4.1</v>
      </c>
      <c r="I72" s="183">
        <f t="shared" si="11"/>
        <v>4.1</v>
      </c>
      <c r="J72" s="183">
        <f t="shared" si="11"/>
        <v>45</v>
      </c>
    </row>
    <row r="73" spans="2:10" ht="14.25" customHeight="1">
      <c r="B73" s="193" t="s">
        <v>317</v>
      </c>
      <c r="C73" s="143" t="s">
        <v>225</v>
      </c>
      <c r="D73" s="143" t="s">
        <v>233</v>
      </c>
      <c r="E73" s="189" t="s">
        <v>348</v>
      </c>
      <c r="F73" s="143" t="s">
        <v>334</v>
      </c>
      <c r="G73" s="143" t="s">
        <v>349</v>
      </c>
      <c r="H73" s="183">
        <f>'Прил. 7'!I136</f>
        <v>4.1</v>
      </c>
      <c r="I73" s="183">
        <f>'Прил. 7'!J136</f>
        <v>4.1</v>
      </c>
      <c r="J73" s="183">
        <f>'Прил. 7'!K136</f>
        <v>45</v>
      </c>
    </row>
    <row r="74" spans="2:10" ht="27.75" customHeight="1">
      <c r="B74" s="185" t="s">
        <v>234</v>
      </c>
      <c r="C74" s="186" t="s">
        <v>225</v>
      </c>
      <c r="D74" s="186" t="s">
        <v>235</v>
      </c>
      <c r="E74" s="143"/>
      <c r="F74" s="143"/>
      <c r="G74" s="143"/>
      <c r="H74" s="183">
        <f>H75+H88</f>
        <v>4220.6</v>
      </c>
      <c r="I74" s="183">
        <f>I75+I88</f>
        <v>3871</v>
      </c>
      <c r="J74" s="183">
        <f>J75+J88</f>
        <v>4171</v>
      </c>
    </row>
    <row r="75" spans="2:10" ht="14.25" customHeight="1">
      <c r="B75" s="193" t="s">
        <v>319</v>
      </c>
      <c r="C75" s="143" t="s">
        <v>225</v>
      </c>
      <c r="D75" s="143" t="s">
        <v>235</v>
      </c>
      <c r="E75" s="194" t="s">
        <v>320</v>
      </c>
      <c r="F75" s="143"/>
      <c r="G75" s="143"/>
      <c r="H75" s="183">
        <f>H76+H98</f>
        <v>3474.5</v>
      </c>
      <c r="I75" s="183">
        <f>I76</f>
        <v>3080</v>
      </c>
      <c r="J75" s="183">
        <f>J76</f>
        <v>3335</v>
      </c>
    </row>
    <row r="76" spans="2:10" ht="15.75" customHeight="1">
      <c r="B76" s="198" t="s">
        <v>345</v>
      </c>
      <c r="C76" s="143" t="s">
        <v>225</v>
      </c>
      <c r="D76" s="143" t="s">
        <v>235</v>
      </c>
      <c r="E76" s="189" t="s">
        <v>346</v>
      </c>
      <c r="F76" s="143"/>
      <c r="G76" s="143"/>
      <c r="H76" s="183">
        <f>H77+H80+H83</f>
        <v>3474.5</v>
      </c>
      <c r="I76" s="183">
        <f>I77+I80+I83</f>
        <v>3080</v>
      </c>
      <c r="J76" s="183">
        <f>J77+J80+J83</f>
        <v>3335</v>
      </c>
    </row>
    <row r="77" spans="2:10" ht="40.5" customHeight="1">
      <c r="B77" s="187" t="s">
        <v>323</v>
      </c>
      <c r="C77" s="143" t="s">
        <v>225</v>
      </c>
      <c r="D77" s="143" t="s">
        <v>235</v>
      </c>
      <c r="E77" s="189" t="s">
        <v>346</v>
      </c>
      <c r="F77" s="143" t="s">
        <v>324</v>
      </c>
      <c r="G77" s="143"/>
      <c r="H77" s="183">
        <f aca="true" t="shared" si="12" ref="H77:J78">H78</f>
        <v>3025.1</v>
      </c>
      <c r="I77" s="183">
        <f t="shared" si="12"/>
        <v>2875</v>
      </c>
      <c r="J77" s="183">
        <f t="shared" si="12"/>
        <v>2938</v>
      </c>
    </row>
    <row r="78" spans="2:10" ht="12.75" customHeight="1">
      <c r="B78" s="193" t="s">
        <v>325</v>
      </c>
      <c r="C78" s="143" t="s">
        <v>225</v>
      </c>
      <c r="D78" s="143" t="s">
        <v>235</v>
      </c>
      <c r="E78" s="189" t="s">
        <v>346</v>
      </c>
      <c r="F78" s="143" t="s">
        <v>326</v>
      </c>
      <c r="G78" s="143"/>
      <c r="H78" s="183">
        <f t="shared" si="12"/>
        <v>3025.1</v>
      </c>
      <c r="I78" s="183">
        <f t="shared" si="12"/>
        <v>2875</v>
      </c>
      <c r="J78" s="183">
        <f t="shared" si="12"/>
        <v>2938</v>
      </c>
    </row>
    <row r="79" spans="2:10" ht="14.25" customHeight="1">
      <c r="B79" s="193" t="s">
        <v>315</v>
      </c>
      <c r="C79" s="143" t="s">
        <v>225</v>
      </c>
      <c r="D79" s="143" t="s">
        <v>235</v>
      </c>
      <c r="E79" s="189" t="s">
        <v>346</v>
      </c>
      <c r="F79" s="143" t="s">
        <v>326</v>
      </c>
      <c r="G79" s="143">
        <v>2</v>
      </c>
      <c r="H79" s="183">
        <f>'Прил. 7'!I506</f>
        <v>3025.1</v>
      </c>
      <c r="I79" s="183">
        <f>'Прил. 7'!J506</f>
        <v>2875</v>
      </c>
      <c r="J79" s="183">
        <f>'Прил. 7'!K506</f>
        <v>2938</v>
      </c>
    </row>
    <row r="80" spans="2:10" ht="12.75" customHeight="1">
      <c r="B80" s="196" t="s">
        <v>331</v>
      </c>
      <c r="C80" s="143" t="s">
        <v>225</v>
      </c>
      <c r="D80" s="143" t="s">
        <v>235</v>
      </c>
      <c r="E80" s="189" t="s">
        <v>346</v>
      </c>
      <c r="F80" s="143" t="s">
        <v>332</v>
      </c>
      <c r="G80" s="143"/>
      <c r="H80" s="183">
        <f aca="true" t="shared" si="13" ref="H80:J81">H81</f>
        <v>446.4</v>
      </c>
      <c r="I80" s="183">
        <f t="shared" si="13"/>
        <v>200</v>
      </c>
      <c r="J80" s="183">
        <f t="shared" si="13"/>
        <v>394</v>
      </c>
    </row>
    <row r="81" spans="2:10" ht="12.75" customHeight="1">
      <c r="B81" s="196" t="s">
        <v>333</v>
      </c>
      <c r="C81" s="143" t="s">
        <v>225</v>
      </c>
      <c r="D81" s="143" t="s">
        <v>235</v>
      </c>
      <c r="E81" s="189" t="s">
        <v>346</v>
      </c>
      <c r="F81" s="143" t="s">
        <v>334</v>
      </c>
      <c r="G81" s="143"/>
      <c r="H81" s="183">
        <f t="shared" si="13"/>
        <v>446.4</v>
      </c>
      <c r="I81" s="183">
        <f t="shared" si="13"/>
        <v>200</v>
      </c>
      <c r="J81" s="183">
        <f t="shared" si="13"/>
        <v>394</v>
      </c>
    </row>
    <row r="82" spans="2:10" ht="14.25" customHeight="1">
      <c r="B82" s="193" t="s">
        <v>315</v>
      </c>
      <c r="C82" s="143" t="s">
        <v>225</v>
      </c>
      <c r="D82" s="143" t="s">
        <v>235</v>
      </c>
      <c r="E82" s="189" t="s">
        <v>346</v>
      </c>
      <c r="F82" s="143" t="s">
        <v>334</v>
      </c>
      <c r="G82" s="143">
        <v>2</v>
      </c>
      <c r="H82" s="183">
        <f>'Прил. 7'!I509</f>
        <v>446.4</v>
      </c>
      <c r="I82" s="183">
        <f>'Прил. 7'!J509</f>
        <v>200</v>
      </c>
      <c r="J82" s="183">
        <f>'Прил. 7'!K509</f>
        <v>394</v>
      </c>
    </row>
    <row r="83" spans="2:10" ht="14.25" customHeight="1">
      <c r="B83" s="201" t="s">
        <v>335</v>
      </c>
      <c r="C83" s="143" t="s">
        <v>225</v>
      </c>
      <c r="D83" s="143" t="s">
        <v>235</v>
      </c>
      <c r="E83" s="189" t="s">
        <v>346</v>
      </c>
      <c r="F83" s="143" t="s">
        <v>336</v>
      </c>
      <c r="G83" s="143"/>
      <c r="H83" s="183">
        <f aca="true" t="shared" si="14" ref="H83:J84">H84</f>
        <v>3</v>
      </c>
      <c r="I83" s="183">
        <f t="shared" si="14"/>
        <v>5</v>
      </c>
      <c r="J83" s="183">
        <f t="shared" si="14"/>
        <v>3</v>
      </c>
    </row>
    <row r="84" spans="2:10" ht="14.25" customHeight="1">
      <c r="B84" s="201" t="s">
        <v>337</v>
      </c>
      <c r="C84" s="143" t="s">
        <v>225</v>
      </c>
      <c r="D84" s="143" t="s">
        <v>235</v>
      </c>
      <c r="E84" s="189" t="s">
        <v>346</v>
      </c>
      <c r="F84" s="143" t="s">
        <v>338</v>
      </c>
      <c r="G84" s="143"/>
      <c r="H84" s="183">
        <f t="shared" si="14"/>
        <v>3</v>
      </c>
      <c r="I84" s="183">
        <f t="shared" si="14"/>
        <v>5</v>
      </c>
      <c r="J84" s="183">
        <f t="shared" si="14"/>
        <v>3</v>
      </c>
    </row>
    <row r="85" spans="2:10" ht="14.25" customHeight="1">
      <c r="B85" s="201" t="s">
        <v>315</v>
      </c>
      <c r="C85" s="143" t="s">
        <v>225</v>
      </c>
      <c r="D85" s="143" t="s">
        <v>235</v>
      </c>
      <c r="E85" s="189" t="s">
        <v>346</v>
      </c>
      <c r="F85" s="143" t="s">
        <v>338</v>
      </c>
      <c r="G85" s="143" t="s">
        <v>339</v>
      </c>
      <c r="H85" s="183">
        <f>'Прил. 7'!I512</f>
        <v>3</v>
      </c>
      <c r="I85" s="183">
        <f>'Прил. 7'!J512</f>
        <v>5</v>
      </c>
      <c r="J85" s="183">
        <f>'Прил. 7'!K512</f>
        <v>3</v>
      </c>
    </row>
    <row r="86" spans="2:10" ht="28.5">
      <c r="B86" s="202" t="s">
        <v>234</v>
      </c>
      <c r="C86" s="203" t="s">
        <v>225</v>
      </c>
      <c r="D86" s="203" t="s">
        <v>235</v>
      </c>
      <c r="E86" s="204"/>
      <c r="F86" s="204"/>
      <c r="G86" s="204"/>
      <c r="H86" s="205">
        <f aca="true" t="shared" si="15" ref="H86:J87">H87</f>
        <v>746.0999999999999</v>
      </c>
      <c r="I86" s="205">
        <f t="shared" si="15"/>
        <v>791</v>
      </c>
      <c r="J86" s="205">
        <f t="shared" si="15"/>
        <v>836</v>
      </c>
    </row>
    <row r="87" spans="2:10" ht="14.25" customHeight="1">
      <c r="B87" s="206" t="s">
        <v>319</v>
      </c>
      <c r="C87" s="204" t="s">
        <v>225</v>
      </c>
      <c r="D87" s="204" t="s">
        <v>235</v>
      </c>
      <c r="E87" s="207" t="s">
        <v>320</v>
      </c>
      <c r="F87" s="204"/>
      <c r="G87" s="204"/>
      <c r="H87" s="205">
        <f t="shared" si="15"/>
        <v>746.0999999999999</v>
      </c>
      <c r="I87" s="205">
        <f t="shared" si="15"/>
        <v>791</v>
      </c>
      <c r="J87" s="205">
        <f t="shared" si="15"/>
        <v>836</v>
      </c>
    </row>
    <row r="88" spans="2:10" ht="14.25" customHeight="1">
      <c r="B88" s="208" t="s">
        <v>345</v>
      </c>
      <c r="C88" s="204" t="s">
        <v>225</v>
      </c>
      <c r="D88" s="204" t="s">
        <v>235</v>
      </c>
      <c r="E88" s="209" t="s">
        <v>330</v>
      </c>
      <c r="F88" s="204"/>
      <c r="G88" s="204"/>
      <c r="H88" s="205">
        <f>H91+H94+H97</f>
        <v>746.0999999999999</v>
      </c>
      <c r="I88" s="205">
        <f>I91+I94+I97</f>
        <v>791</v>
      </c>
      <c r="J88" s="205">
        <f>J91+J94+J97</f>
        <v>836</v>
      </c>
    </row>
    <row r="89" spans="2:10" ht="14.25" customHeight="1">
      <c r="B89" s="210" t="s">
        <v>323</v>
      </c>
      <c r="C89" s="204" t="s">
        <v>225</v>
      </c>
      <c r="D89" s="204" t="s">
        <v>235</v>
      </c>
      <c r="E89" s="209" t="s">
        <v>330</v>
      </c>
      <c r="F89" s="204" t="s">
        <v>324</v>
      </c>
      <c r="G89" s="204"/>
      <c r="H89" s="205">
        <f aca="true" t="shared" si="16" ref="H89:J90">H90</f>
        <v>737.3</v>
      </c>
      <c r="I89" s="205">
        <f t="shared" si="16"/>
        <v>778</v>
      </c>
      <c r="J89" s="205">
        <f t="shared" si="16"/>
        <v>823</v>
      </c>
    </row>
    <row r="90" spans="2:10" ht="14.25" customHeight="1">
      <c r="B90" s="206" t="s">
        <v>325</v>
      </c>
      <c r="C90" s="204" t="s">
        <v>225</v>
      </c>
      <c r="D90" s="204" t="s">
        <v>235</v>
      </c>
      <c r="E90" s="209" t="s">
        <v>330</v>
      </c>
      <c r="F90" s="204" t="s">
        <v>326</v>
      </c>
      <c r="G90" s="204"/>
      <c r="H90" s="205">
        <f t="shared" si="16"/>
        <v>737.3</v>
      </c>
      <c r="I90" s="205">
        <f t="shared" si="16"/>
        <v>778</v>
      </c>
      <c r="J90" s="205">
        <f t="shared" si="16"/>
        <v>823</v>
      </c>
    </row>
    <row r="91" spans="2:10" ht="14.25" customHeight="1">
      <c r="B91" s="206" t="s">
        <v>315</v>
      </c>
      <c r="C91" s="204" t="s">
        <v>225</v>
      </c>
      <c r="D91" s="204" t="s">
        <v>235</v>
      </c>
      <c r="E91" s="209" t="s">
        <v>330</v>
      </c>
      <c r="F91" s="204" t="s">
        <v>326</v>
      </c>
      <c r="G91" s="204">
        <v>2</v>
      </c>
      <c r="H91" s="205">
        <f>'Прил. 7'!I661</f>
        <v>737.3</v>
      </c>
      <c r="I91" s="205">
        <f>'Прил. 7'!J661</f>
        <v>778</v>
      </c>
      <c r="J91" s="205">
        <f>'Прил. 7'!K661</f>
        <v>823</v>
      </c>
    </row>
    <row r="92" spans="2:10" ht="14.25" customHeight="1">
      <c r="B92" s="211" t="s">
        <v>331</v>
      </c>
      <c r="C92" s="204" t="s">
        <v>225</v>
      </c>
      <c r="D92" s="204" t="s">
        <v>235</v>
      </c>
      <c r="E92" s="209" t="s">
        <v>330</v>
      </c>
      <c r="F92" s="204" t="s">
        <v>332</v>
      </c>
      <c r="G92" s="204"/>
      <c r="H92" s="205">
        <f aca="true" t="shared" si="17" ref="H92:J93">H93</f>
        <v>7.8</v>
      </c>
      <c r="I92" s="205">
        <f t="shared" si="17"/>
        <v>10</v>
      </c>
      <c r="J92" s="205">
        <f t="shared" si="17"/>
        <v>10</v>
      </c>
    </row>
    <row r="93" spans="2:10" ht="14.25" customHeight="1">
      <c r="B93" s="211" t="s">
        <v>333</v>
      </c>
      <c r="C93" s="204" t="s">
        <v>225</v>
      </c>
      <c r="D93" s="204" t="s">
        <v>235</v>
      </c>
      <c r="E93" s="209" t="s">
        <v>330</v>
      </c>
      <c r="F93" s="204" t="s">
        <v>334</v>
      </c>
      <c r="G93" s="204"/>
      <c r="H93" s="205">
        <f t="shared" si="17"/>
        <v>7.8</v>
      </c>
      <c r="I93" s="205">
        <f t="shared" si="17"/>
        <v>10</v>
      </c>
      <c r="J93" s="205">
        <f t="shared" si="17"/>
        <v>10</v>
      </c>
    </row>
    <row r="94" spans="2:10" ht="14.25" customHeight="1">
      <c r="B94" s="206" t="s">
        <v>315</v>
      </c>
      <c r="C94" s="204" t="s">
        <v>225</v>
      </c>
      <c r="D94" s="204" t="s">
        <v>235</v>
      </c>
      <c r="E94" s="209" t="s">
        <v>330</v>
      </c>
      <c r="F94" s="204" t="s">
        <v>334</v>
      </c>
      <c r="G94" s="204">
        <v>2</v>
      </c>
      <c r="H94" s="205">
        <f>'Прил. 7'!I664</f>
        <v>7.8</v>
      </c>
      <c r="I94" s="205">
        <f>'Прил. 7'!J664</f>
        <v>10</v>
      </c>
      <c r="J94" s="205">
        <f>'Прил. 7'!K664</f>
        <v>10</v>
      </c>
    </row>
    <row r="95" spans="2:10" ht="14.25" customHeight="1">
      <c r="B95" s="212" t="s">
        <v>335</v>
      </c>
      <c r="C95" s="204" t="s">
        <v>225</v>
      </c>
      <c r="D95" s="204" t="s">
        <v>235</v>
      </c>
      <c r="E95" s="209" t="s">
        <v>330</v>
      </c>
      <c r="F95" s="204" t="s">
        <v>336</v>
      </c>
      <c r="G95" s="204"/>
      <c r="H95" s="205">
        <f aca="true" t="shared" si="18" ref="H95:J96">H96</f>
        <v>1</v>
      </c>
      <c r="I95" s="205">
        <f t="shared" si="18"/>
        <v>3</v>
      </c>
      <c r="J95" s="205">
        <f t="shared" si="18"/>
        <v>3</v>
      </c>
    </row>
    <row r="96" spans="2:10" ht="14.25" customHeight="1">
      <c r="B96" s="212" t="s">
        <v>337</v>
      </c>
      <c r="C96" s="204" t="s">
        <v>225</v>
      </c>
      <c r="D96" s="204" t="s">
        <v>235</v>
      </c>
      <c r="E96" s="209" t="s">
        <v>330</v>
      </c>
      <c r="F96" s="204" t="s">
        <v>338</v>
      </c>
      <c r="G96" s="204"/>
      <c r="H96" s="205">
        <f t="shared" si="18"/>
        <v>1</v>
      </c>
      <c r="I96" s="205">
        <f t="shared" si="18"/>
        <v>3</v>
      </c>
      <c r="J96" s="205">
        <f t="shared" si="18"/>
        <v>3</v>
      </c>
    </row>
    <row r="97" spans="2:10" ht="14.25" customHeight="1">
      <c r="B97" s="212" t="s">
        <v>315</v>
      </c>
      <c r="C97" s="204" t="s">
        <v>225</v>
      </c>
      <c r="D97" s="204" t="s">
        <v>235</v>
      </c>
      <c r="E97" s="209" t="s">
        <v>330</v>
      </c>
      <c r="F97" s="204" t="s">
        <v>338</v>
      </c>
      <c r="G97" s="204" t="s">
        <v>339</v>
      </c>
      <c r="H97" s="205">
        <f>'Прил. 7'!I667</f>
        <v>1</v>
      </c>
      <c r="I97" s="205">
        <f>'Прил. 7'!J667</f>
        <v>3</v>
      </c>
      <c r="J97" s="205">
        <f>'Прил. 7'!K667</f>
        <v>3</v>
      </c>
    </row>
    <row r="98" spans="2:10" ht="40.5" customHeight="1" hidden="1">
      <c r="B98" s="190" t="s">
        <v>327</v>
      </c>
      <c r="C98" s="143" t="s">
        <v>225</v>
      </c>
      <c r="D98" s="143" t="s">
        <v>235</v>
      </c>
      <c r="E98" s="191" t="s">
        <v>320</v>
      </c>
      <c r="F98" s="143"/>
      <c r="G98" s="143"/>
      <c r="H98" s="183">
        <f aca="true" t="shared" si="19" ref="H98:J100">H99</f>
        <v>0</v>
      </c>
      <c r="I98" s="183">
        <f t="shared" si="19"/>
        <v>0</v>
      </c>
      <c r="J98" s="183">
        <f t="shared" si="19"/>
        <v>0</v>
      </c>
    </row>
    <row r="99" spans="2:10" ht="40.5" customHeight="1" hidden="1">
      <c r="B99" s="192" t="s">
        <v>323</v>
      </c>
      <c r="C99" s="143" t="s">
        <v>225</v>
      </c>
      <c r="D99" s="143" t="s">
        <v>235</v>
      </c>
      <c r="E99" s="191" t="s">
        <v>328</v>
      </c>
      <c r="F99" s="143" t="s">
        <v>324</v>
      </c>
      <c r="G99" s="137"/>
      <c r="H99" s="183">
        <f t="shared" si="19"/>
        <v>0</v>
      </c>
      <c r="I99" s="183">
        <f t="shared" si="19"/>
        <v>0</v>
      </c>
      <c r="J99" s="183">
        <f t="shared" si="19"/>
        <v>0</v>
      </c>
    </row>
    <row r="100" spans="2:10" ht="14.25" customHeight="1" hidden="1">
      <c r="B100" s="193" t="s">
        <v>325</v>
      </c>
      <c r="C100" s="143" t="s">
        <v>225</v>
      </c>
      <c r="D100" s="143" t="s">
        <v>235</v>
      </c>
      <c r="E100" s="191" t="s">
        <v>328</v>
      </c>
      <c r="F100" s="143" t="s">
        <v>326</v>
      </c>
      <c r="G100" s="137"/>
      <c r="H100" s="183">
        <f t="shared" si="19"/>
        <v>0</v>
      </c>
      <c r="I100" s="183">
        <f t="shared" si="19"/>
        <v>0</v>
      </c>
      <c r="J100" s="183">
        <f t="shared" si="19"/>
        <v>0</v>
      </c>
    </row>
    <row r="101" spans="2:10" ht="14.25" customHeight="1" hidden="1">
      <c r="B101" s="193" t="s">
        <v>316</v>
      </c>
      <c r="C101" s="143" t="s">
        <v>225</v>
      </c>
      <c r="D101" s="143" t="s">
        <v>235</v>
      </c>
      <c r="E101" s="191" t="s">
        <v>328</v>
      </c>
      <c r="F101" s="143" t="s">
        <v>326</v>
      </c>
      <c r="G101" s="137">
        <v>3</v>
      </c>
      <c r="H101" s="183">
        <f>'Прил. 7'!I516</f>
        <v>0</v>
      </c>
      <c r="I101" s="183">
        <f>'Прил. 7'!J516</f>
        <v>0</v>
      </c>
      <c r="J101" s="183">
        <f>'Прил. 7'!K516</f>
        <v>0</v>
      </c>
    </row>
    <row r="102" spans="2:10" ht="12.75" customHeight="1">
      <c r="B102" s="196" t="s">
        <v>236</v>
      </c>
      <c r="C102" s="186" t="s">
        <v>225</v>
      </c>
      <c r="D102" s="186" t="s">
        <v>237</v>
      </c>
      <c r="E102" s="194"/>
      <c r="F102" s="143"/>
      <c r="G102" s="143"/>
      <c r="H102" s="183">
        <f aca="true" t="shared" si="20" ref="H102:J106">H103</f>
        <v>100</v>
      </c>
      <c r="I102" s="183">
        <f t="shared" si="20"/>
        <v>150</v>
      </c>
      <c r="J102" s="183">
        <f t="shared" si="20"/>
        <v>150</v>
      </c>
    </row>
    <row r="103" spans="2:10" ht="12.75" customHeight="1">
      <c r="B103" s="196" t="s">
        <v>319</v>
      </c>
      <c r="C103" s="143" t="s">
        <v>225</v>
      </c>
      <c r="D103" s="143" t="s">
        <v>237</v>
      </c>
      <c r="E103" s="194" t="s">
        <v>320</v>
      </c>
      <c r="F103" s="143"/>
      <c r="G103" s="143"/>
      <c r="H103" s="183">
        <f t="shared" si="20"/>
        <v>100</v>
      </c>
      <c r="I103" s="183">
        <f t="shared" si="20"/>
        <v>150</v>
      </c>
      <c r="J103" s="183">
        <f t="shared" si="20"/>
        <v>150</v>
      </c>
    </row>
    <row r="104" spans="2:10" ht="12.75" customHeight="1">
      <c r="B104" s="196" t="s">
        <v>350</v>
      </c>
      <c r="C104" s="143" t="s">
        <v>225</v>
      </c>
      <c r="D104" s="143" t="s">
        <v>237</v>
      </c>
      <c r="E104" s="189" t="s">
        <v>351</v>
      </c>
      <c r="F104" s="143"/>
      <c r="G104" s="143"/>
      <c r="H104" s="183">
        <f t="shared" si="20"/>
        <v>100</v>
      </c>
      <c r="I104" s="183">
        <f t="shared" si="20"/>
        <v>150</v>
      </c>
      <c r="J104" s="183">
        <f t="shared" si="20"/>
        <v>150</v>
      </c>
    </row>
    <row r="105" spans="2:10" ht="12.75" customHeight="1">
      <c r="B105" s="196" t="s">
        <v>335</v>
      </c>
      <c r="C105" s="143" t="s">
        <v>225</v>
      </c>
      <c r="D105" s="143" t="s">
        <v>237</v>
      </c>
      <c r="E105" s="189" t="s">
        <v>351</v>
      </c>
      <c r="F105" s="143" t="s">
        <v>336</v>
      </c>
      <c r="G105" s="143"/>
      <c r="H105" s="183">
        <f t="shared" si="20"/>
        <v>100</v>
      </c>
      <c r="I105" s="183">
        <f t="shared" si="20"/>
        <v>150</v>
      </c>
      <c r="J105" s="183">
        <f t="shared" si="20"/>
        <v>150</v>
      </c>
    </row>
    <row r="106" spans="2:10" ht="12.75" customHeight="1">
      <c r="B106" s="196" t="s">
        <v>352</v>
      </c>
      <c r="C106" s="143" t="s">
        <v>225</v>
      </c>
      <c r="D106" s="143" t="s">
        <v>237</v>
      </c>
      <c r="E106" s="189" t="s">
        <v>351</v>
      </c>
      <c r="F106" s="143" t="s">
        <v>353</v>
      </c>
      <c r="G106" s="143"/>
      <c r="H106" s="183">
        <f t="shared" si="20"/>
        <v>100</v>
      </c>
      <c r="I106" s="183">
        <f t="shared" si="20"/>
        <v>150</v>
      </c>
      <c r="J106" s="183">
        <f t="shared" si="20"/>
        <v>150</v>
      </c>
    </row>
    <row r="107" spans="2:10" ht="14.25" customHeight="1">
      <c r="B107" s="193" t="s">
        <v>315</v>
      </c>
      <c r="C107" s="143" t="s">
        <v>225</v>
      </c>
      <c r="D107" s="143" t="s">
        <v>237</v>
      </c>
      <c r="E107" s="189" t="s">
        <v>351</v>
      </c>
      <c r="F107" s="143" t="s">
        <v>353</v>
      </c>
      <c r="G107" s="143">
        <v>2</v>
      </c>
      <c r="H107" s="183">
        <f>'Прил. 7'!I142</f>
        <v>100</v>
      </c>
      <c r="I107" s="183">
        <f>'Прил. 7'!J142</f>
        <v>150</v>
      </c>
      <c r="J107" s="183">
        <f>'Прил. 7'!K142</f>
        <v>150</v>
      </c>
    </row>
    <row r="108" spans="2:10" ht="14.25" customHeight="1">
      <c r="B108" s="213" t="s">
        <v>238</v>
      </c>
      <c r="C108" s="186" t="s">
        <v>225</v>
      </c>
      <c r="D108" s="186" t="s">
        <v>239</v>
      </c>
      <c r="E108" s="143"/>
      <c r="F108" s="143"/>
      <c r="G108" s="143"/>
      <c r="H108" s="183">
        <f>H113+H118+H149+H156+H167+H171+H201+H142+H197+H127+H212+H163+H132+H187+H216+H109+H137</f>
        <v>14381.4</v>
      </c>
      <c r="I108" s="183">
        <f>I113+I118+I149+I156+I167+I171+I201+I142+I197+I127+I212+I163+I132+I187+I216+I109+I137</f>
        <v>9554.5</v>
      </c>
      <c r="J108" s="183">
        <f>J113+J118+J149+J156+J167+J171+J201+J142+J197+J127+J212+J163+J132+J187+J216+J109+J137</f>
        <v>13570.6</v>
      </c>
    </row>
    <row r="109" spans="2:10" ht="28.5">
      <c r="B109" s="214" t="s">
        <v>354</v>
      </c>
      <c r="C109" s="215" t="s">
        <v>225</v>
      </c>
      <c r="D109" s="215" t="s">
        <v>239</v>
      </c>
      <c r="E109" s="216" t="s">
        <v>355</v>
      </c>
      <c r="F109" s="215"/>
      <c r="G109" s="215"/>
      <c r="H109" s="183">
        <f aca="true" t="shared" si="21" ref="H109:J111">H110</f>
        <v>60</v>
      </c>
      <c r="I109" s="183">
        <f t="shared" si="21"/>
        <v>0</v>
      </c>
      <c r="J109" s="183">
        <f t="shared" si="21"/>
        <v>0</v>
      </c>
    </row>
    <row r="110" spans="2:10" ht="14.25" customHeight="1">
      <c r="B110" s="214" t="s">
        <v>331</v>
      </c>
      <c r="C110" s="215" t="s">
        <v>225</v>
      </c>
      <c r="D110" s="215" t="s">
        <v>239</v>
      </c>
      <c r="E110" s="216" t="s">
        <v>355</v>
      </c>
      <c r="F110" s="215" t="s">
        <v>332</v>
      </c>
      <c r="G110" s="215"/>
      <c r="H110" s="183">
        <f t="shared" si="21"/>
        <v>60</v>
      </c>
      <c r="I110" s="183">
        <f t="shared" si="21"/>
        <v>0</v>
      </c>
      <c r="J110" s="183">
        <f t="shared" si="21"/>
        <v>0</v>
      </c>
    </row>
    <row r="111" spans="2:10" ht="14.25" customHeight="1">
      <c r="B111" s="214" t="s">
        <v>333</v>
      </c>
      <c r="C111" s="215" t="s">
        <v>225</v>
      </c>
      <c r="D111" s="215" t="s">
        <v>239</v>
      </c>
      <c r="E111" s="216" t="s">
        <v>355</v>
      </c>
      <c r="F111" s="215" t="s">
        <v>334</v>
      </c>
      <c r="G111" s="215"/>
      <c r="H111" s="183">
        <f t="shared" si="21"/>
        <v>60</v>
      </c>
      <c r="I111" s="183">
        <f t="shared" si="21"/>
        <v>0</v>
      </c>
      <c r="J111" s="183">
        <f t="shared" si="21"/>
        <v>0</v>
      </c>
    </row>
    <row r="112" spans="2:10" ht="14.25" customHeight="1">
      <c r="B112" s="217" t="s">
        <v>315</v>
      </c>
      <c r="C112" s="215" t="s">
        <v>225</v>
      </c>
      <c r="D112" s="215" t="s">
        <v>239</v>
      </c>
      <c r="E112" s="216" t="s">
        <v>355</v>
      </c>
      <c r="F112" s="215" t="s">
        <v>334</v>
      </c>
      <c r="G112" s="215" t="s">
        <v>339</v>
      </c>
      <c r="H112" s="183">
        <f>'Прил. 7'!I147</f>
        <v>60</v>
      </c>
      <c r="I112" s="183"/>
      <c r="J112" s="183"/>
    </row>
    <row r="113" spans="2:10" ht="28.5" customHeight="1">
      <c r="B113" s="218" t="s">
        <v>356</v>
      </c>
      <c r="C113" s="143" t="s">
        <v>225</v>
      </c>
      <c r="D113" s="143" t="s">
        <v>239</v>
      </c>
      <c r="E113" s="219" t="s">
        <v>357</v>
      </c>
      <c r="F113" s="143"/>
      <c r="G113" s="143"/>
      <c r="H113" s="183">
        <f aca="true" t="shared" si="22" ref="H113:J116">H114</f>
        <v>19.2</v>
      </c>
      <c r="I113" s="183">
        <f t="shared" si="22"/>
        <v>19.2</v>
      </c>
      <c r="J113" s="183">
        <f t="shared" si="22"/>
        <v>19.2</v>
      </c>
    </row>
    <row r="114" spans="2:10" ht="12.75" customHeight="1">
      <c r="B114" s="198" t="s">
        <v>343</v>
      </c>
      <c r="C114" s="143" t="s">
        <v>225</v>
      </c>
      <c r="D114" s="143" t="s">
        <v>239</v>
      </c>
      <c r="E114" s="220" t="s">
        <v>358</v>
      </c>
      <c r="F114" s="143"/>
      <c r="G114" s="143"/>
      <c r="H114" s="183">
        <f t="shared" si="22"/>
        <v>19.2</v>
      </c>
      <c r="I114" s="183">
        <f t="shared" si="22"/>
        <v>19.2</v>
      </c>
      <c r="J114" s="183">
        <f t="shared" si="22"/>
        <v>19.2</v>
      </c>
    </row>
    <row r="115" spans="2:10" ht="14.25" customHeight="1">
      <c r="B115" s="196" t="s">
        <v>331</v>
      </c>
      <c r="C115" s="143" t="s">
        <v>225</v>
      </c>
      <c r="D115" s="143" t="s">
        <v>239</v>
      </c>
      <c r="E115" s="220" t="s">
        <v>358</v>
      </c>
      <c r="F115" s="143" t="s">
        <v>332</v>
      </c>
      <c r="G115" s="143"/>
      <c r="H115" s="183">
        <f t="shared" si="22"/>
        <v>19.2</v>
      </c>
      <c r="I115" s="183">
        <f t="shared" si="22"/>
        <v>19.2</v>
      </c>
      <c r="J115" s="183">
        <f t="shared" si="22"/>
        <v>19.2</v>
      </c>
    </row>
    <row r="116" spans="2:10" ht="14.25" customHeight="1">
      <c r="B116" s="196" t="s">
        <v>333</v>
      </c>
      <c r="C116" s="143" t="s">
        <v>225</v>
      </c>
      <c r="D116" s="143" t="s">
        <v>239</v>
      </c>
      <c r="E116" s="220" t="s">
        <v>358</v>
      </c>
      <c r="F116" s="143" t="s">
        <v>334</v>
      </c>
      <c r="G116" s="143"/>
      <c r="H116" s="183">
        <f t="shared" si="22"/>
        <v>19.2</v>
      </c>
      <c r="I116" s="183">
        <f t="shared" si="22"/>
        <v>19.2</v>
      </c>
      <c r="J116" s="183">
        <f t="shared" si="22"/>
        <v>19.2</v>
      </c>
    </row>
    <row r="117" spans="2:10" ht="14.25" customHeight="1">
      <c r="B117" s="193" t="s">
        <v>315</v>
      </c>
      <c r="C117" s="143" t="s">
        <v>225</v>
      </c>
      <c r="D117" s="143" t="s">
        <v>239</v>
      </c>
      <c r="E117" s="220" t="s">
        <v>358</v>
      </c>
      <c r="F117" s="143" t="s">
        <v>334</v>
      </c>
      <c r="G117" s="143" t="s">
        <v>339</v>
      </c>
      <c r="H117" s="183">
        <f>'Прил. 7'!I162</f>
        <v>19.2</v>
      </c>
      <c r="I117" s="183">
        <f>'Прил. 7'!J162</f>
        <v>19.2</v>
      </c>
      <c r="J117" s="183">
        <f>'Прил. 7'!K162</f>
        <v>19.2</v>
      </c>
    </row>
    <row r="118" spans="2:10" ht="32.25" customHeight="1">
      <c r="B118" s="221" t="s">
        <v>359</v>
      </c>
      <c r="C118" s="142" t="s">
        <v>225</v>
      </c>
      <c r="D118" s="142" t="s">
        <v>239</v>
      </c>
      <c r="E118" s="222" t="s">
        <v>341</v>
      </c>
      <c r="F118" s="142"/>
      <c r="G118" s="142"/>
      <c r="H118" s="182">
        <f>H122+H125+H126</f>
        <v>51</v>
      </c>
      <c r="I118" s="182">
        <f>I122+I125</f>
        <v>0</v>
      </c>
      <c r="J118" s="182">
        <f>J122+J125</f>
        <v>0</v>
      </c>
    </row>
    <row r="119" spans="2:10" ht="12.75" customHeight="1">
      <c r="B119" s="198" t="s">
        <v>343</v>
      </c>
      <c r="C119" s="143" t="s">
        <v>225</v>
      </c>
      <c r="D119" s="143" t="s">
        <v>239</v>
      </c>
      <c r="E119" s="220" t="s">
        <v>360</v>
      </c>
      <c r="F119" s="143"/>
      <c r="G119" s="143"/>
      <c r="H119" s="183">
        <f aca="true" t="shared" si="23" ref="H119:J121">H120</f>
        <v>35</v>
      </c>
      <c r="I119" s="183">
        <f t="shared" si="23"/>
        <v>0</v>
      </c>
      <c r="J119" s="183">
        <f t="shared" si="23"/>
        <v>0</v>
      </c>
    </row>
    <row r="120" spans="2:10" ht="12.75" customHeight="1">
      <c r="B120" s="196" t="s">
        <v>331</v>
      </c>
      <c r="C120" s="143" t="s">
        <v>225</v>
      </c>
      <c r="D120" s="143" t="s">
        <v>239</v>
      </c>
      <c r="E120" s="220" t="s">
        <v>360</v>
      </c>
      <c r="F120" s="143" t="s">
        <v>332</v>
      </c>
      <c r="G120" s="143"/>
      <c r="H120" s="183">
        <f t="shared" si="23"/>
        <v>35</v>
      </c>
      <c r="I120" s="183">
        <f t="shared" si="23"/>
        <v>0</v>
      </c>
      <c r="J120" s="183">
        <f t="shared" si="23"/>
        <v>0</v>
      </c>
    </row>
    <row r="121" spans="2:10" ht="12.75" customHeight="1">
      <c r="B121" s="196" t="s">
        <v>333</v>
      </c>
      <c r="C121" s="143" t="s">
        <v>225</v>
      </c>
      <c r="D121" s="143" t="s">
        <v>239</v>
      </c>
      <c r="E121" s="220" t="s">
        <v>360</v>
      </c>
      <c r="F121" s="143" t="s">
        <v>334</v>
      </c>
      <c r="G121" s="143"/>
      <c r="H121" s="183">
        <f t="shared" si="23"/>
        <v>35</v>
      </c>
      <c r="I121" s="183">
        <f t="shared" si="23"/>
        <v>0</v>
      </c>
      <c r="J121" s="183">
        <f t="shared" si="23"/>
        <v>0</v>
      </c>
    </row>
    <row r="122" spans="2:10" ht="14.25" customHeight="1">
      <c r="B122" s="193" t="s">
        <v>315</v>
      </c>
      <c r="C122" s="143" t="s">
        <v>225</v>
      </c>
      <c r="D122" s="143" t="s">
        <v>239</v>
      </c>
      <c r="E122" s="220" t="s">
        <v>360</v>
      </c>
      <c r="F122" s="143" t="s">
        <v>334</v>
      </c>
      <c r="G122" s="143">
        <v>2</v>
      </c>
      <c r="H122" s="183">
        <f>'Прил. 7'!I167</f>
        <v>35</v>
      </c>
      <c r="I122" s="183">
        <f>'Прил. 7'!J167</f>
        <v>0</v>
      </c>
      <c r="J122" s="183">
        <f>'Прил. 7'!K167</f>
        <v>0</v>
      </c>
    </row>
    <row r="123" spans="2:10" ht="12.75" customHeight="1" hidden="1">
      <c r="B123" s="198" t="s">
        <v>343</v>
      </c>
      <c r="C123" s="143" t="s">
        <v>225</v>
      </c>
      <c r="D123" s="143" t="s">
        <v>239</v>
      </c>
      <c r="E123" s="12" t="s">
        <v>360</v>
      </c>
      <c r="F123" s="143" t="s">
        <v>361</v>
      </c>
      <c r="G123" s="143"/>
      <c r="H123" s="183">
        <f aca="true" t="shared" si="24" ref="H123:J124">H124</f>
        <v>16</v>
      </c>
      <c r="I123" s="183">
        <f t="shared" si="24"/>
        <v>0</v>
      </c>
      <c r="J123" s="183">
        <f t="shared" si="24"/>
        <v>0</v>
      </c>
    </row>
    <row r="124" spans="2:10" ht="12.75" customHeight="1" hidden="1">
      <c r="B124" s="193" t="s">
        <v>362</v>
      </c>
      <c r="C124" s="143" t="s">
        <v>225</v>
      </c>
      <c r="D124" s="143" t="s">
        <v>239</v>
      </c>
      <c r="E124" s="12" t="s">
        <v>360</v>
      </c>
      <c r="F124" s="143" t="s">
        <v>363</v>
      </c>
      <c r="G124" s="143"/>
      <c r="H124" s="183">
        <f t="shared" si="24"/>
        <v>16</v>
      </c>
      <c r="I124" s="183">
        <f t="shared" si="24"/>
        <v>0</v>
      </c>
      <c r="J124" s="183">
        <f t="shared" si="24"/>
        <v>0</v>
      </c>
    </row>
    <row r="125" spans="2:10" ht="12.75" customHeight="1" hidden="1">
      <c r="B125" s="193" t="s">
        <v>364</v>
      </c>
      <c r="C125" s="143" t="s">
        <v>225</v>
      </c>
      <c r="D125" s="143" t="s">
        <v>239</v>
      </c>
      <c r="E125" s="12" t="s">
        <v>360</v>
      </c>
      <c r="F125" s="143" t="s">
        <v>363</v>
      </c>
      <c r="G125" s="143" t="s">
        <v>339</v>
      </c>
      <c r="H125" s="183">
        <f>'Прил. 7'!I170</f>
        <v>16</v>
      </c>
      <c r="I125" s="183">
        <f>'Прил. 7'!J170</f>
        <v>0</v>
      </c>
      <c r="J125" s="183">
        <f>'Прил. 7'!K170</f>
        <v>0</v>
      </c>
    </row>
    <row r="126" spans="2:10" ht="12.75" customHeight="1" hidden="1">
      <c r="B126" s="217" t="s">
        <v>365</v>
      </c>
      <c r="C126" s="143" t="s">
        <v>225</v>
      </c>
      <c r="D126" s="143" t="s">
        <v>239</v>
      </c>
      <c r="E126" s="12" t="s">
        <v>360</v>
      </c>
      <c r="F126" s="143" t="s">
        <v>366</v>
      </c>
      <c r="G126" s="143" t="s">
        <v>339</v>
      </c>
      <c r="H126" s="183">
        <f>'Прил. 7'!I171</f>
        <v>0</v>
      </c>
      <c r="I126" s="183">
        <f>'Прил. 7'!J171</f>
        <v>0</v>
      </c>
      <c r="J126" s="183">
        <f>'Прил. 7'!K171</f>
        <v>0</v>
      </c>
    </row>
    <row r="127" spans="2:10" ht="41.25" customHeight="1" hidden="1">
      <c r="B127" s="221" t="s">
        <v>367</v>
      </c>
      <c r="C127" s="143" t="s">
        <v>225</v>
      </c>
      <c r="D127" s="143" t="s">
        <v>239</v>
      </c>
      <c r="E127" s="21" t="s">
        <v>368</v>
      </c>
      <c r="F127" s="143"/>
      <c r="G127" s="143"/>
      <c r="H127" s="144">
        <f aca="true" t="shared" si="25" ref="H127:J130">H128</f>
        <v>0</v>
      </c>
      <c r="I127" s="144">
        <f t="shared" si="25"/>
        <v>0</v>
      </c>
      <c r="J127" s="144">
        <f t="shared" si="25"/>
        <v>0</v>
      </c>
    </row>
    <row r="128" spans="2:10" ht="12.75" customHeight="1" hidden="1">
      <c r="B128" s="198" t="s">
        <v>343</v>
      </c>
      <c r="C128" s="143" t="s">
        <v>225</v>
      </c>
      <c r="D128" s="143" t="s">
        <v>239</v>
      </c>
      <c r="E128" s="12" t="s">
        <v>369</v>
      </c>
      <c r="F128" s="143"/>
      <c r="G128" s="143"/>
      <c r="H128" s="144">
        <f t="shared" si="25"/>
        <v>0</v>
      </c>
      <c r="I128" s="144">
        <f t="shared" si="25"/>
        <v>0</v>
      </c>
      <c r="J128" s="144">
        <f t="shared" si="25"/>
        <v>0</v>
      </c>
    </row>
    <row r="129" spans="2:10" ht="12.75" customHeight="1" hidden="1">
      <c r="B129" s="196" t="s">
        <v>331</v>
      </c>
      <c r="C129" s="143" t="s">
        <v>225</v>
      </c>
      <c r="D129" s="143" t="s">
        <v>239</v>
      </c>
      <c r="E129" s="12" t="s">
        <v>369</v>
      </c>
      <c r="F129" s="143" t="s">
        <v>332</v>
      </c>
      <c r="G129" s="143"/>
      <c r="H129" s="144">
        <f t="shared" si="25"/>
        <v>0</v>
      </c>
      <c r="I129" s="144">
        <f t="shared" si="25"/>
        <v>0</v>
      </c>
      <c r="J129" s="144">
        <f t="shared" si="25"/>
        <v>0</v>
      </c>
    </row>
    <row r="130" spans="2:10" ht="12.75" customHeight="1" hidden="1">
      <c r="B130" s="196" t="s">
        <v>333</v>
      </c>
      <c r="C130" s="143" t="s">
        <v>225</v>
      </c>
      <c r="D130" s="143" t="s">
        <v>239</v>
      </c>
      <c r="E130" s="12" t="s">
        <v>369</v>
      </c>
      <c r="F130" s="143" t="s">
        <v>334</v>
      </c>
      <c r="G130" s="143"/>
      <c r="H130" s="144">
        <f t="shared" si="25"/>
        <v>0</v>
      </c>
      <c r="I130" s="144">
        <f t="shared" si="25"/>
        <v>0</v>
      </c>
      <c r="J130" s="144">
        <f t="shared" si="25"/>
        <v>0</v>
      </c>
    </row>
    <row r="131" spans="2:10" ht="12.75" customHeight="1" hidden="1">
      <c r="B131" s="193" t="s">
        <v>315</v>
      </c>
      <c r="C131" s="143" t="s">
        <v>225</v>
      </c>
      <c r="D131" s="143" t="s">
        <v>239</v>
      </c>
      <c r="E131" s="12" t="s">
        <v>369</v>
      </c>
      <c r="F131" s="143" t="s">
        <v>334</v>
      </c>
      <c r="G131" s="143">
        <v>2</v>
      </c>
      <c r="H131" s="144"/>
      <c r="I131" s="144"/>
      <c r="J131" s="144"/>
    </row>
    <row r="132" spans="2:10" ht="28.5" customHeight="1">
      <c r="B132" s="218" t="s">
        <v>370</v>
      </c>
      <c r="C132" s="142" t="s">
        <v>225</v>
      </c>
      <c r="D132" s="142" t="s">
        <v>239</v>
      </c>
      <c r="E132" s="222" t="s">
        <v>371</v>
      </c>
      <c r="F132" s="142"/>
      <c r="G132" s="142"/>
      <c r="H132" s="140">
        <f aca="true" t="shared" si="26" ref="H132:J135">H133</f>
        <v>155</v>
      </c>
      <c r="I132" s="140">
        <f t="shared" si="26"/>
        <v>2.5</v>
      </c>
      <c r="J132" s="140">
        <f t="shared" si="26"/>
        <v>2.5</v>
      </c>
    </row>
    <row r="133" spans="2:10" ht="12.75" customHeight="1">
      <c r="B133" s="126" t="s">
        <v>343</v>
      </c>
      <c r="C133" s="143" t="s">
        <v>225</v>
      </c>
      <c r="D133" s="143" t="s">
        <v>239</v>
      </c>
      <c r="E133" s="220" t="s">
        <v>372</v>
      </c>
      <c r="F133" s="143"/>
      <c r="G133" s="143"/>
      <c r="H133" s="144">
        <f t="shared" si="26"/>
        <v>155</v>
      </c>
      <c r="I133" s="144">
        <f t="shared" si="26"/>
        <v>2.5</v>
      </c>
      <c r="J133" s="144">
        <f t="shared" si="26"/>
        <v>2.5</v>
      </c>
    </row>
    <row r="134" spans="2:10" ht="12.75" customHeight="1">
      <c r="B134" s="196" t="s">
        <v>331</v>
      </c>
      <c r="C134" s="143" t="s">
        <v>225</v>
      </c>
      <c r="D134" s="143" t="s">
        <v>239</v>
      </c>
      <c r="E134" s="220" t="s">
        <v>372</v>
      </c>
      <c r="F134" s="143" t="s">
        <v>332</v>
      </c>
      <c r="G134" s="143"/>
      <c r="H134" s="144">
        <f t="shared" si="26"/>
        <v>155</v>
      </c>
      <c r="I134" s="144">
        <f t="shared" si="26"/>
        <v>2.5</v>
      </c>
      <c r="J134" s="144">
        <f t="shared" si="26"/>
        <v>2.5</v>
      </c>
    </row>
    <row r="135" spans="2:10" ht="12.75" customHeight="1">
      <c r="B135" s="196" t="s">
        <v>333</v>
      </c>
      <c r="C135" s="143" t="s">
        <v>225</v>
      </c>
      <c r="D135" s="143" t="s">
        <v>239</v>
      </c>
      <c r="E135" s="220" t="s">
        <v>372</v>
      </c>
      <c r="F135" s="143" t="s">
        <v>334</v>
      </c>
      <c r="G135" s="143"/>
      <c r="H135" s="144">
        <f t="shared" si="26"/>
        <v>155</v>
      </c>
      <c r="I135" s="144">
        <f t="shared" si="26"/>
        <v>2.5</v>
      </c>
      <c r="J135" s="144">
        <f t="shared" si="26"/>
        <v>2.5</v>
      </c>
    </row>
    <row r="136" spans="2:10" ht="12.75" customHeight="1">
      <c r="B136" s="193" t="s">
        <v>315</v>
      </c>
      <c r="C136" s="143" t="s">
        <v>225</v>
      </c>
      <c r="D136" s="143" t="s">
        <v>239</v>
      </c>
      <c r="E136" s="220" t="s">
        <v>372</v>
      </c>
      <c r="F136" s="143" t="s">
        <v>334</v>
      </c>
      <c r="G136" s="143">
        <v>2</v>
      </c>
      <c r="H136" s="144">
        <f>'Прил. 7'!I176</f>
        <v>155</v>
      </c>
      <c r="I136" s="144">
        <f>'Прил. 7'!J176</f>
        <v>2.5</v>
      </c>
      <c r="J136" s="144">
        <f>'Прил. 7'!K176</f>
        <v>2.5</v>
      </c>
    </row>
    <row r="137" spans="2:10" ht="30">
      <c r="B137" s="223" t="s">
        <v>373</v>
      </c>
      <c r="C137" s="224" t="s">
        <v>225</v>
      </c>
      <c r="D137" s="224" t="s">
        <v>239</v>
      </c>
      <c r="E137" s="225" t="s">
        <v>374</v>
      </c>
      <c r="F137" s="224"/>
      <c r="G137" s="224"/>
      <c r="H137" s="140">
        <f aca="true" t="shared" si="27" ref="H137:J140">H138</f>
        <v>20</v>
      </c>
      <c r="I137" s="140">
        <f t="shared" si="27"/>
        <v>0</v>
      </c>
      <c r="J137" s="140">
        <f t="shared" si="27"/>
        <v>0</v>
      </c>
    </row>
    <row r="138" spans="2:10" ht="12.75" customHeight="1">
      <c r="B138" s="226" t="s">
        <v>343</v>
      </c>
      <c r="C138" s="204" t="s">
        <v>225</v>
      </c>
      <c r="D138" s="204" t="s">
        <v>239</v>
      </c>
      <c r="E138" s="227" t="s">
        <v>374</v>
      </c>
      <c r="F138" s="204"/>
      <c r="G138" s="204"/>
      <c r="H138" s="144">
        <f t="shared" si="27"/>
        <v>20</v>
      </c>
      <c r="I138" s="144">
        <f t="shared" si="27"/>
        <v>0</v>
      </c>
      <c r="J138" s="144">
        <f t="shared" si="27"/>
        <v>0</v>
      </c>
    </row>
    <row r="139" spans="2:10" ht="12.75" customHeight="1">
      <c r="B139" s="211" t="s">
        <v>331</v>
      </c>
      <c r="C139" s="204" t="s">
        <v>225</v>
      </c>
      <c r="D139" s="204" t="s">
        <v>239</v>
      </c>
      <c r="E139" s="227" t="s">
        <v>374</v>
      </c>
      <c r="F139" s="204" t="s">
        <v>332</v>
      </c>
      <c r="G139" s="204"/>
      <c r="H139" s="144">
        <f t="shared" si="27"/>
        <v>20</v>
      </c>
      <c r="I139" s="144">
        <f t="shared" si="27"/>
        <v>0</v>
      </c>
      <c r="J139" s="144">
        <f t="shared" si="27"/>
        <v>0</v>
      </c>
    </row>
    <row r="140" spans="2:10" ht="12.75" customHeight="1">
      <c r="B140" s="211" t="s">
        <v>333</v>
      </c>
      <c r="C140" s="204" t="s">
        <v>225</v>
      </c>
      <c r="D140" s="204" t="s">
        <v>239</v>
      </c>
      <c r="E140" s="227" t="s">
        <v>374</v>
      </c>
      <c r="F140" s="204" t="s">
        <v>334</v>
      </c>
      <c r="G140" s="204"/>
      <c r="H140" s="144">
        <f t="shared" si="27"/>
        <v>20</v>
      </c>
      <c r="I140" s="144">
        <f t="shared" si="27"/>
        <v>0</v>
      </c>
      <c r="J140" s="144">
        <f t="shared" si="27"/>
        <v>0</v>
      </c>
    </row>
    <row r="141" spans="2:10" ht="12.75" customHeight="1">
      <c r="B141" s="206" t="s">
        <v>315</v>
      </c>
      <c r="C141" s="204" t="s">
        <v>225</v>
      </c>
      <c r="D141" s="204" t="s">
        <v>239</v>
      </c>
      <c r="E141" s="227" t="s">
        <v>374</v>
      </c>
      <c r="F141" s="204" t="s">
        <v>334</v>
      </c>
      <c r="G141" s="204">
        <v>2</v>
      </c>
      <c r="H141" s="144">
        <f>'Прил. 7'!I181</f>
        <v>20</v>
      </c>
      <c r="I141" s="144">
        <f>'Прил. 7'!J181</f>
        <v>0</v>
      </c>
      <c r="J141" s="144">
        <f>'Прил. 7'!K181</f>
        <v>0</v>
      </c>
    </row>
    <row r="142" spans="2:10" ht="40.5" customHeight="1">
      <c r="B142" s="126" t="s">
        <v>375</v>
      </c>
      <c r="C142" s="143" t="s">
        <v>225</v>
      </c>
      <c r="D142" s="143" t="s">
        <v>239</v>
      </c>
      <c r="E142" s="189" t="s">
        <v>376</v>
      </c>
      <c r="F142" s="143"/>
      <c r="G142" s="143"/>
      <c r="H142" s="183">
        <f>H143+H146</f>
        <v>379.9</v>
      </c>
      <c r="I142" s="183">
        <f>I143+I146</f>
        <v>379.9</v>
      </c>
      <c r="J142" s="183">
        <f>J143+J146</f>
        <v>379.9</v>
      </c>
    </row>
    <row r="143" spans="2:10" ht="42.75" customHeight="1">
      <c r="B143" s="187" t="s">
        <v>323</v>
      </c>
      <c r="C143" s="143" t="s">
        <v>225</v>
      </c>
      <c r="D143" s="143" t="s">
        <v>239</v>
      </c>
      <c r="E143" s="189" t="s">
        <v>376</v>
      </c>
      <c r="F143" s="143" t="s">
        <v>324</v>
      </c>
      <c r="G143" s="143"/>
      <c r="H143" s="183">
        <f aca="true" t="shared" si="28" ref="H143:J144">H144</f>
        <v>379.9</v>
      </c>
      <c r="I143" s="183">
        <f t="shared" si="28"/>
        <v>379.9</v>
      </c>
      <c r="J143" s="183">
        <f t="shared" si="28"/>
        <v>379.9</v>
      </c>
    </row>
    <row r="144" spans="2:10" ht="12.75" customHeight="1">
      <c r="B144" s="193" t="s">
        <v>325</v>
      </c>
      <c r="C144" s="143" t="s">
        <v>225</v>
      </c>
      <c r="D144" s="143" t="s">
        <v>239</v>
      </c>
      <c r="E144" s="189" t="s">
        <v>376</v>
      </c>
      <c r="F144" s="143" t="s">
        <v>326</v>
      </c>
      <c r="G144" s="143"/>
      <c r="H144" s="183">
        <f t="shared" si="28"/>
        <v>379.9</v>
      </c>
      <c r="I144" s="183">
        <f t="shared" si="28"/>
        <v>379.9</v>
      </c>
      <c r="J144" s="183">
        <f t="shared" si="28"/>
        <v>379.9</v>
      </c>
    </row>
    <row r="145" spans="2:10" ht="14.25" customHeight="1">
      <c r="B145" s="193" t="s">
        <v>316</v>
      </c>
      <c r="C145" s="143" t="s">
        <v>225</v>
      </c>
      <c r="D145" s="143" t="s">
        <v>239</v>
      </c>
      <c r="E145" s="189" t="s">
        <v>376</v>
      </c>
      <c r="F145" s="143" t="s">
        <v>326</v>
      </c>
      <c r="G145" s="143">
        <v>3</v>
      </c>
      <c r="H145" s="183">
        <f>'Прил. 7'!I190</f>
        <v>379.9</v>
      </c>
      <c r="I145" s="183">
        <f>'Прил. 7'!J190</f>
        <v>379.9</v>
      </c>
      <c r="J145" s="183">
        <f>'Прил. 7'!K190</f>
        <v>379.9</v>
      </c>
    </row>
    <row r="146" spans="2:10" ht="14.25" customHeight="1" hidden="1">
      <c r="B146" s="196" t="s">
        <v>331</v>
      </c>
      <c r="C146" s="143" t="s">
        <v>225</v>
      </c>
      <c r="D146" s="143" t="s">
        <v>239</v>
      </c>
      <c r="E146" s="189" t="s">
        <v>376</v>
      </c>
      <c r="F146" s="137">
        <v>200</v>
      </c>
      <c r="G146" s="143"/>
      <c r="H146" s="183">
        <f aca="true" t="shared" si="29" ref="H146:J147">H147</f>
        <v>0</v>
      </c>
      <c r="I146" s="183">
        <f t="shared" si="29"/>
        <v>0</v>
      </c>
      <c r="J146" s="183">
        <f t="shared" si="29"/>
        <v>0</v>
      </c>
    </row>
    <row r="147" spans="2:10" ht="14.25" customHeight="1" hidden="1">
      <c r="B147" s="196" t="s">
        <v>333</v>
      </c>
      <c r="C147" s="143" t="s">
        <v>225</v>
      </c>
      <c r="D147" s="143" t="s">
        <v>239</v>
      </c>
      <c r="E147" s="189" t="s">
        <v>376</v>
      </c>
      <c r="F147" s="137">
        <v>240</v>
      </c>
      <c r="G147" s="143"/>
      <c r="H147" s="183">
        <f t="shared" si="29"/>
        <v>0</v>
      </c>
      <c r="I147" s="183">
        <f t="shared" si="29"/>
        <v>0</v>
      </c>
      <c r="J147" s="183">
        <f t="shared" si="29"/>
        <v>0</v>
      </c>
    </row>
    <row r="148" spans="2:10" ht="14.25" customHeight="1" hidden="1">
      <c r="B148" s="193" t="s">
        <v>316</v>
      </c>
      <c r="C148" s="143" t="s">
        <v>225</v>
      </c>
      <c r="D148" s="143" t="s">
        <v>239</v>
      </c>
      <c r="E148" s="189" t="s">
        <v>376</v>
      </c>
      <c r="F148" s="137">
        <v>240</v>
      </c>
      <c r="G148" s="143" t="s">
        <v>377</v>
      </c>
      <c r="H148" s="183">
        <f>'Прил. 7'!I193</f>
        <v>0</v>
      </c>
      <c r="I148" s="183">
        <f>'Прил. 7'!J193</f>
        <v>0</v>
      </c>
      <c r="J148" s="183">
        <f>'Прил. 7'!K193</f>
        <v>0</v>
      </c>
    </row>
    <row r="149" spans="2:10" ht="43.5" customHeight="1">
      <c r="B149" s="198" t="s">
        <v>378</v>
      </c>
      <c r="C149" s="143" t="s">
        <v>225</v>
      </c>
      <c r="D149" s="143" t="s">
        <v>239</v>
      </c>
      <c r="E149" s="189" t="s">
        <v>379</v>
      </c>
      <c r="F149" s="143"/>
      <c r="G149" s="143"/>
      <c r="H149" s="183">
        <f>H150+H153</f>
        <v>433.7</v>
      </c>
      <c r="I149" s="183">
        <f>I150+I153</f>
        <v>433.7</v>
      </c>
      <c r="J149" s="183">
        <f>J150+J153</f>
        <v>433.7</v>
      </c>
    </row>
    <row r="150" spans="2:10" ht="39" customHeight="1">
      <c r="B150" s="187" t="s">
        <v>323</v>
      </c>
      <c r="C150" s="143" t="s">
        <v>225</v>
      </c>
      <c r="D150" s="143" t="s">
        <v>239</v>
      </c>
      <c r="E150" s="189" t="s">
        <v>379</v>
      </c>
      <c r="F150" s="143" t="s">
        <v>324</v>
      </c>
      <c r="G150" s="143"/>
      <c r="H150" s="183">
        <f aca="true" t="shared" si="30" ref="H150:J151">H151</f>
        <v>380.7</v>
      </c>
      <c r="I150" s="183">
        <f t="shared" si="30"/>
        <v>380.7</v>
      </c>
      <c r="J150" s="183">
        <f t="shared" si="30"/>
        <v>380.7</v>
      </c>
    </row>
    <row r="151" spans="2:10" ht="12.75" customHeight="1">
      <c r="B151" s="193" t="s">
        <v>325</v>
      </c>
      <c r="C151" s="143" t="s">
        <v>225</v>
      </c>
      <c r="D151" s="143" t="s">
        <v>239</v>
      </c>
      <c r="E151" s="189" t="s">
        <v>379</v>
      </c>
      <c r="F151" s="143" t="s">
        <v>326</v>
      </c>
      <c r="G151" s="143"/>
      <c r="H151" s="183">
        <f t="shared" si="30"/>
        <v>380.7</v>
      </c>
      <c r="I151" s="183">
        <f t="shared" si="30"/>
        <v>380.7</v>
      </c>
      <c r="J151" s="183">
        <f t="shared" si="30"/>
        <v>380.7</v>
      </c>
    </row>
    <row r="152" spans="2:10" ht="14.25" customHeight="1">
      <c r="B152" s="193" t="s">
        <v>316</v>
      </c>
      <c r="C152" s="143" t="s">
        <v>225</v>
      </c>
      <c r="D152" s="143" t="s">
        <v>239</v>
      </c>
      <c r="E152" s="189" t="s">
        <v>379</v>
      </c>
      <c r="F152" s="143" t="s">
        <v>326</v>
      </c>
      <c r="G152" s="143">
        <v>3</v>
      </c>
      <c r="H152" s="183">
        <f>'Прил. 7'!I811</f>
        <v>380.7</v>
      </c>
      <c r="I152" s="183">
        <f>'Прил. 7'!J811</f>
        <v>380.7</v>
      </c>
      <c r="J152" s="183">
        <f>'Прил. 7'!K811</f>
        <v>380.7</v>
      </c>
    </row>
    <row r="153" spans="2:10" ht="14.25" customHeight="1">
      <c r="B153" s="196" t="s">
        <v>331</v>
      </c>
      <c r="C153" s="143" t="s">
        <v>225</v>
      </c>
      <c r="D153" s="143" t="s">
        <v>239</v>
      </c>
      <c r="E153" s="189" t="s">
        <v>379</v>
      </c>
      <c r="F153" s="137">
        <v>200</v>
      </c>
      <c r="G153" s="143"/>
      <c r="H153" s="183">
        <f aca="true" t="shared" si="31" ref="H153:J154">H154</f>
        <v>53</v>
      </c>
      <c r="I153" s="183">
        <f t="shared" si="31"/>
        <v>53</v>
      </c>
      <c r="J153" s="183">
        <f t="shared" si="31"/>
        <v>53</v>
      </c>
    </row>
    <row r="154" spans="2:10" ht="14.25" customHeight="1">
      <c r="B154" s="196" t="s">
        <v>333</v>
      </c>
      <c r="C154" s="143" t="s">
        <v>225</v>
      </c>
      <c r="D154" s="143" t="s">
        <v>239</v>
      </c>
      <c r="E154" s="189" t="s">
        <v>379</v>
      </c>
      <c r="F154" s="137">
        <v>240</v>
      </c>
      <c r="G154" s="143"/>
      <c r="H154" s="183">
        <f t="shared" si="31"/>
        <v>53</v>
      </c>
      <c r="I154" s="183">
        <f t="shared" si="31"/>
        <v>53</v>
      </c>
      <c r="J154" s="183">
        <f t="shared" si="31"/>
        <v>53</v>
      </c>
    </row>
    <row r="155" spans="2:10" ht="14.25" customHeight="1">
      <c r="B155" s="193" t="s">
        <v>316</v>
      </c>
      <c r="C155" s="143" t="s">
        <v>225</v>
      </c>
      <c r="D155" s="143" t="s">
        <v>239</v>
      </c>
      <c r="E155" s="189" t="s">
        <v>379</v>
      </c>
      <c r="F155" s="137">
        <v>240</v>
      </c>
      <c r="G155" s="143" t="s">
        <v>377</v>
      </c>
      <c r="H155" s="183">
        <f>'Прил. 7'!I814</f>
        <v>53</v>
      </c>
      <c r="I155" s="183">
        <f>'Прил. 7'!J814</f>
        <v>53</v>
      </c>
      <c r="J155" s="183">
        <f>'Прил. 7'!K814</f>
        <v>53</v>
      </c>
    </row>
    <row r="156" spans="2:10" ht="27.75" customHeight="1">
      <c r="B156" s="198" t="s">
        <v>380</v>
      </c>
      <c r="C156" s="143" t="s">
        <v>225</v>
      </c>
      <c r="D156" s="143" t="s">
        <v>239</v>
      </c>
      <c r="E156" s="189" t="s">
        <v>381</v>
      </c>
      <c r="F156" s="143"/>
      <c r="G156" s="143"/>
      <c r="H156" s="183">
        <f>H157+H160</f>
        <v>373.3</v>
      </c>
      <c r="I156" s="183">
        <f>I157+I160</f>
        <v>373.3</v>
      </c>
      <c r="J156" s="183">
        <f>J157+J160</f>
        <v>373.3</v>
      </c>
    </row>
    <row r="157" spans="2:10" ht="42.75" customHeight="1">
      <c r="B157" s="193" t="s">
        <v>323</v>
      </c>
      <c r="C157" s="143" t="s">
        <v>225</v>
      </c>
      <c r="D157" s="143" t="s">
        <v>239</v>
      </c>
      <c r="E157" s="189" t="s">
        <v>381</v>
      </c>
      <c r="F157" s="143" t="s">
        <v>324</v>
      </c>
      <c r="G157" s="143"/>
      <c r="H157" s="183">
        <f aca="true" t="shared" si="32" ref="H157:J158">H158</f>
        <v>373.3</v>
      </c>
      <c r="I157" s="183">
        <f t="shared" si="32"/>
        <v>373.3</v>
      </c>
      <c r="J157" s="183">
        <f t="shared" si="32"/>
        <v>373.3</v>
      </c>
    </row>
    <row r="158" spans="2:10" ht="15.75" customHeight="1">
      <c r="B158" s="193" t="s">
        <v>325</v>
      </c>
      <c r="C158" s="143" t="s">
        <v>225</v>
      </c>
      <c r="D158" s="143" t="s">
        <v>239</v>
      </c>
      <c r="E158" s="189" t="s">
        <v>381</v>
      </c>
      <c r="F158" s="143" t="s">
        <v>326</v>
      </c>
      <c r="G158" s="143"/>
      <c r="H158" s="183">
        <f t="shared" si="32"/>
        <v>373.3</v>
      </c>
      <c r="I158" s="183">
        <f t="shared" si="32"/>
        <v>373.3</v>
      </c>
      <c r="J158" s="183">
        <f t="shared" si="32"/>
        <v>373.3</v>
      </c>
    </row>
    <row r="159" spans="2:10" ht="14.25" customHeight="1">
      <c r="B159" s="193" t="s">
        <v>316</v>
      </c>
      <c r="C159" s="143" t="s">
        <v>225</v>
      </c>
      <c r="D159" s="143" t="s">
        <v>239</v>
      </c>
      <c r="E159" s="189" t="s">
        <v>381</v>
      </c>
      <c r="F159" s="143" t="s">
        <v>326</v>
      </c>
      <c r="G159" s="143">
        <v>3</v>
      </c>
      <c r="H159" s="183">
        <f>'Прил. 7'!I197</f>
        <v>373.3</v>
      </c>
      <c r="I159" s="183">
        <f>'Прил. 7'!J197</f>
        <v>373.3</v>
      </c>
      <c r="J159" s="183">
        <f>'Прил. 7'!K197</f>
        <v>373.3</v>
      </c>
    </row>
    <row r="160" spans="2:10" ht="12.75" customHeight="1" hidden="1">
      <c r="B160" s="196" t="s">
        <v>331</v>
      </c>
      <c r="C160" s="143" t="s">
        <v>225</v>
      </c>
      <c r="D160" s="143" t="s">
        <v>239</v>
      </c>
      <c r="E160" s="189" t="s">
        <v>381</v>
      </c>
      <c r="F160" s="143" t="s">
        <v>332</v>
      </c>
      <c r="G160" s="143"/>
      <c r="H160" s="183">
        <f aca="true" t="shared" si="33" ref="H160:J161">H161</f>
        <v>0</v>
      </c>
      <c r="I160" s="183">
        <f t="shared" si="33"/>
        <v>0</v>
      </c>
      <c r="J160" s="183">
        <f t="shared" si="33"/>
        <v>0</v>
      </c>
    </row>
    <row r="161" spans="2:10" ht="12.75" customHeight="1" hidden="1">
      <c r="B161" s="196" t="s">
        <v>333</v>
      </c>
      <c r="C161" s="143" t="s">
        <v>225</v>
      </c>
      <c r="D161" s="143" t="s">
        <v>239</v>
      </c>
      <c r="E161" s="189" t="s">
        <v>381</v>
      </c>
      <c r="F161" s="143" t="s">
        <v>334</v>
      </c>
      <c r="G161" s="143"/>
      <c r="H161" s="183">
        <f t="shared" si="33"/>
        <v>0</v>
      </c>
      <c r="I161" s="183">
        <f t="shared" si="33"/>
        <v>0</v>
      </c>
      <c r="J161" s="183">
        <f t="shared" si="33"/>
        <v>0</v>
      </c>
    </row>
    <row r="162" spans="2:10" ht="12.75" customHeight="1" hidden="1">
      <c r="B162" s="193" t="s">
        <v>316</v>
      </c>
      <c r="C162" s="143" t="s">
        <v>225</v>
      </c>
      <c r="D162" s="143" t="s">
        <v>239</v>
      </c>
      <c r="E162" s="189" t="s">
        <v>381</v>
      </c>
      <c r="F162" s="143" t="s">
        <v>334</v>
      </c>
      <c r="G162" s="143">
        <v>3</v>
      </c>
      <c r="H162" s="183">
        <f>'Прил. 7'!I200</f>
        <v>0</v>
      </c>
      <c r="I162" s="183">
        <f>'Прил. 7'!J200</f>
        <v>0</v>
      </c>
      <c r="J162" s="183">
        <f>'Прил. 7'!K200</f>
        <v>0</v>
      </c>
    </row>
    <row r="163" spans="2:10" ht="40.5" customHeight="1" hidden="1">
      <c r="B163" s="228" t="s">
        <v>382</v>
      </c>
      <c r="C163" s="143" t="s">
        <v>225</v>
      </c>
      <c r="D163" s="143" t="s">
        <v>239</v>
      </c>
      <c r="E163" s="191" t="s">
        <v>383</v>
      </c>
      <c r="F163" s="143"/>
      <c r="G163" s="143"/>
      <c r="H163" s="183">
        <f aca="true" t="shared" si="34" ref="H163:J165">H164</f>
        <v>0</v>
      </c>
      <c r="I163" s="183">
        <f t="shared" si="34"/>
        <v>0</v>
      </c>
      <c r="J163" s="183">
        <f t="shared" si="34"/>
        <v>0</v>
      </c>
    </row>
    <row r="164" spans="2:10" ht="40.5" customHeight="1" hidden="1">
      <c r="B164" s="187" t="s">
        <v>323</v>
      </c>
      <c r="C164" s="143" t="s">
        <v>225</v>
      </c>
      <c r="D164" s="143" t="s">
        <v>239</v>
      </c>
      <c r="E164" s="191" t="s">
        <v>383</v>
      </c>
      <c r="F164" s="143" t="s">
        <v>324</v>
      </c>
      <c r="G164" s="143"/>
      <c r="H164" s="183">
        <f t="shared" si="34"/>
        <v>0</v>
      </c>
      <c r="I164" s="183">
        <f t="shared" si="34"/>
        <v>0</v>
      </c>
      <c r="J164" s="183">
        <f t="shared" si="34"/>
        <v>0</v>
      </c>
    </row>
    <row r="165" spans="2:10" ht="12.75" customHeight="1" hidden="1">
      <c r="B165" s="193" t="s">
        <v>325</v>
      </c>
      <c r="C165" s="143" t="s">
        <v>225</v>
      </c>
      <c r="D165" s="143" t="s">
        <v>239</v>
      </c>
      <c r="E165" s="191" t="s">
        <v>383</v>
      </c>
      <c r="F165" s="143" t="s">
        <v>326</v>
      </c>
      <c r="G165" s="143"/>
      <c r="H165" s="183">
        <f t="shared" si="34"/>
        <v>0</v>
      </c>
      <c r="I165" s="183">
        <f t="shared" si="34"/>
        <v>0</v>
      </c>
      <c r="J165" s="183">
        <f t="shared" si="34"/>
        <v>0</v>
      </c>
    </row>
    <row r="166" spans="2:10" ht="12.75" customHeight="1" hidden="1">
      <c r="B166" s="193" t="s">
        <v>315</v>
      </c>
      <c r="C166" s="143" t="s">
        <v>225</v>
      </c>
      <c r="D166" s="143" t="s">
        <v>239</v>
      </c>
      <c r="E166" s="191" t="s">
        <v>383</v>
      </c>
      <c r="F166" s="143" t="s">
        <v>326</v>
      </c>
      <c r="G166" s="143" t="s">
        <v>339</v>
      </c>
      <c r="H166" s="183">
        <f>'Прил. 7'!I807</f>
        <v>0</v>
      </c>
      <c r="I166" s="183">
        <f>'Прил. 7'!J807</f>
        <v>0</v>
      </c>
      <c r="J166" s="183">
        <f>'Прил. 7'!K807</f>
        <v>0</v>
      </c>
    </row>
    <row r="167" spans="2:10" ht="32.25" customHeight="1">
      <c r="B167" s="126" t="s">
        <v>384</v>
      </c>
      <c r="C167" s="143" t="s">
        <v>225</v>
      </c>
      <c r="D167" s="143" t="s">
        <v>239</v>
      </c>
      <c r="E167" s="189" t="s">
        <v>385</v>
      </c>
      <c r="F167" s="137"/>
      <c r="G167" s="137"/>
      <c r="H167" s="183">
        <f aca="true" t="shared" si="35" ref="H167:J169">H168</f>
        <v>102</v>
      </c>
      <c r="I167" s="183">
        <f t="shared" si="35"/>
        <v>105</v>
      </c>
      <c r="J167" s="183">
        <f t="shared" si="35"/>
        <v>108</v>
      </c>
    </row>
    <row r="168" spans="2:10" ht="15.75" customHeight="1">
      <c r="B168" s="196" t="s">
        <v>331</v>
      </c>
      <c r="C168" s="143" t="s">
        <v>225</v>
      </c>
      <c r="D168" s="143" t="s">
        <v>239</v>
      </c>
      <c r="E168" s="189" t="s">
        <v>385</v>
      </c>
      <c r="F168" s="137">
        <v>200</v>
      </c>
      <c r="G168" s="137"/>
      <c r="H168" s="183">
        <f t="shared" si="35"/>
        <v>102</v>
      </c>
      <c r="I168" s="183">
        <f t="shared" si="35"/>
        <v>105</v>
      </c>
      <c r="J168" s="183">
        <f t="shared" si="35"/>
        <v>108</v>
      </c>
    </row>
    <row r="169" spans="2:10" ht="12.75" customHeight="1">
      <c r="B169" s="196" t="s">
        <v>333</v>
      </c>
      <c r="C169" s="143" t="s">
        <v>225</v>
      </c>
      <c r="D169" s="143" t="s">
        <v>239</v>
      </c>
      <c r="E169" s="189" t="s">
        <v>385</v>
      </c>
      <c r="F169" s="137">
        <v>240</v>
      </c>
      <c r="G169" s="137"/>
      <c r="H169" s="183">
        <f t="shared" si="35"/>
        <v>102</v>
      </c>
      <c r="I169" s="183">
        <f t="shared" si="35"/>
        <v>105</v>
      </c>
      <c r="J169" s="183">
        <f t="shared" si="35"/>
        <v>108</v>
      </c>
    </row>
    <row r="170" spans="2:10" ht="14.25" customHeight="1">
      <c r="B170" s="193" t="s">
        <v>315</v>
      </c>
      <c r="C170" s="143" t="s">
        <v>225</v>
      </c>
      <c r="D170" s="143" t="s">
        <v>239</v>
      </c>
      <c r="E170" s="189" t="s">
        <v>385</v>
      </c>
      <c r="F170" s="137">
        <v>240</v>
      </c>
      <c r="G170" s="137">
        <v>2</v>
      </c>
      <c r="H170" s="183">
        <f>'Прил. 7'!I52</f>
        <v>102</v>
      </c>
      <c r="I170" s="183">
        <f>'Прил. 7'!J52</f>
        <v>105</v>
      </c>
      <c r="J170" s="183">
        <f>'Прил. 7'!K52</f>
        <v>108</v>
      </c>
    </row>
    <row r="171" spans="2:10" ht="27.75" customHeight="1">
      <c r="B171" s="187" t="s">
        <v>386</v>
      </c>
      <c r="C171" s="143" t="s">
        <v>225</v>
      </c>
      <c r="D171" s="143" t="s">
        <v>239</v>
      </c>
      <c r="E171" s="189" t="s">
        <v>387</v>
      </c>
      <c r="F171" s="143"/>
      <c r="G171" s="143"/>
      <c r="H171" s="183">
        <f>H183+H175+H172+H178</f>
        <v>2545.2999999999997</v>
      </c>
      <c r="I171" s="183">
        <f>I183+I175+I172+I178</f>
        <v>266</v>
      </c>
      <c r="J171" s="183">
        <f>J183+J175+J172+J178</f>
        <v>1544</v>
      </c>
    </row>
    <row r="172" spans="2:10" ht="41.25" customHeight="1">
      <c r="B172" s="187" t="s">
        <v>323</v>
      </c>
      <c r="C172" s="143" t="s">
        <v>225</v>
      </c>
      <c r="D172" s="143" t="s">
        <v>239</v>
      </c>
      <c r="E172" s="189" t="s">
        <v>387</v>
      </c>
      <c r="F172" s="143" t="s">
        <v>324</v>
      </c>
      <c r="G172" s="143"/>
      <c r="H172" s="183">
        <f aca="true" t="shared" si="36" ref="H172:J173">H173</f>
        <v>185.10000000000002</v>
      </c>
      <c r="I172" s="183">
        <f t="shared" si="36"/>
        <v>191</v>
      </c>
      <c r="J172" s="183">
        <f t="shared" si="36"/>
        <v>168</v>
      </c>
    </row>
    <row r="173" spans="2:10" ht="15" customHeight="1">
      <c r="B173" s="193" t="s">
        <v>325</v>
      </c>
      <c r="C173" s="143" t="s">
        <v>225</v>
      </c>
      <c r="D173" s="143" t="s">
        <v>239</v>
      </c>
      <c r="E173" s="189" t="s">
        <v>387</v>
      </c>
      <c r="F173" s="143" t="s">
        <v>326</v>
      </c>
      <c r="G173" s="143"/>
      <c r="H173" s="183">
        <f t="shared" si="36"/>
        <v>185.10000000000002</v>
      </c>
      <c r="I173" s="183">
        <f t="shared" si="36"/>
        <v>191</v>
      </c>
      <c r="J173" s="183">
        <f t="shared" si="36"/>
        <v>168</v>
      </c>
    </row>
    <row r="174" spans="2:10" ht="12.75" customHeight="1">
      <c r="B174" s="193" t="s">
        <v>315</v>
      </c>
      <c r="C174" s="143" t="s">
        <v>225</v>
      </c>
      <c r="D174" s="143" t="s">
        <v>239</v>
      </c>
      <c r="E174" s="189" t="s">
        <v>387</v>
      </c>
      <c r="F174" s="143" t="s">
        <v>326</v>
      </c>
      <c r="G174" s="143" t="s">
        <v>339</v>
      </c>
      <c r="H174" s="183">
        <f>'Прил. 7'!I208+'Прил. 7'!I818</f>
        <v>185.10000000000002</v>
      </c>
      <c r="I174" s="183">
        <f>'Прил. 7'!J208+'Прил. 7'!J818</f>
        <v>191</v>
      </c>
      <c r="J174" s="183">
        <f>'Прил. 7'!K208+'Прил. 7'!K818</f>
        <v>168</v>
      </c>
    </row>
    <row r="175" spans="2:10" ht="12.75" customHeight="1">
      <c r="B175" s="196" t="s">
        <v>331</v>
      </c>
      <c r="C175" s="143" t="s">
        <v>225</v>
      </c>
      <c r="D175" s="143" t="s">
        <v>239</v>
      </c>
      <c r="E175" s="189" t="s">
        <v>387</v>
      </c>
      <c r="F175" s="137">
        <v>200</v>
      </c>
      <c r="G175" s="137"/>
      <c r="H175" s="183">
        <f aca="true" t="shared" si="37" ref="H175:J176">H176</f>
        <v>2127.5</v>
      </c>
      <c r="I175" s="183">
        <f t="shared" si="37"/>
        <v>45</v>
      </c>
      <c r="J175" s="183">
        <f t="shared" si="37"/>
        <v>1156</v>
      </c>
    </row>
    <row r="176" spans="2:10" ht="12.75" customHeight="1">
      <c r="B176" s="196" t="s">
        <v>333</v>
      </c>
      <c r="C176" s="143" t="s">
        <v>225</v>
      </c>
      <c r="D176" s="143" t="s">
        <v>239</v>
      </c>
      <c r="E176" s="189" t="s">
        <v>387</v>
      </c>
      <c r="F176" s="137">
        <v>240</v>
      </c>
      <c r="G176" s="137"/>
      <c r="H176" s="183">
        <f t="shared" si="37"/>
        <v>2127.5</v>
      </c>
      <c r="I176" s="183">
        <f t="shared" si="37"/>
        <v>45</v>
      </c>
      <c r="J176" s="183">
        <f t="shared" si="37"/>
        <v>1156</v>
      </c>
    </row>
    <row r="177" spans="2:10" ht="14.25" customHeight="1">
      <c r="B177" s="193" t="s">
        <v>315</v>
      </c>
      <c r="C177" s="143" t="s">
        <v>225</v>
      </c>
      <c r="D177" s="143" t="s">
        <v>239</v>
      </c>
      <c r="E177" s="189" t="s">
        <v>387</v>
      </c>
      <c r="F177" s="137">
        <v>240</v>
      </c>
      <c r="G177" s="137">
        <v>2</v>
      </c>
      <c r="H177" s="183">
        <f>'Прил. 7'!I45++'Прил. 7'!I211+'Прил. 7'!I680+'Прил. 7'!I1080</f>
        <v>2127.5</v>
      </c>
      <c r="I177" s="183">
        <f>'Прил. 7'!J45++'Прил. 7'!J211+'Прил. 7'!J680+'Прил. 7'!J1080</f>
        <v>45</v>
      </c>
      <c r="J177" s="183">
        <f>'Прил. 7'!K45++'Прил. 7'!K211+'Прил. 7'!K680+'Прил. 7'!K1080</f>
        <v>1156</v>
      </c>
    </row>
    <row r="178" spans="2:10" ht="14.25" customHeight="1">
      <c r="B178" s="193" t="s">
        <v>362</v>
      </c>
      <c r="C178" s="143" t="s">
        <v>225</v>
      </c>
      <c r="D178" s="143" t="s">
        <v>239</v>
      </c>
      <c r="E178" s="191" t="s">
        <v>387</v>
      </c>
      <c r="F178" s="137">
        <v>300</v>
      </c>
      <c r="G178" s="137"/>
      <c r="H178" s="144">
        <f>H181+H180</f>
        <v>200</v>
      </c>
      <c r="I178" s="144">
        <f>I181+I180</f>
        <v>0</v>
      </c>
      <c r="J178" s="144">
        <f>J181+J180</f>
        <v>200</v>
      </c>
    </row>
    <row r="179" spans="2:10" ht="14.25" customHeight="1" hidden="1">
      <c r="B179" s="229" t="s">
        <v>364</v>
      </c>
      <c r="C179" s="143" t="s">
        <v>225</v>
      </c>
      <c r="D179" s="143" t="s">
        <v>239</v>
      </c>
      <c r="E179" s="191" t="s">
        <v>387</v>
      </c>
      <c r="F179" s="137">
        <v>320</v>
      </c>
      <c r="G179" s="137"/>
      <c r="H179" s="144">
        <f>H180</f>
        <v>0</v>
      </c>
      <c r="I179" s="144">
        <f>I180</f>
        <v>0</v>
      </c>
      <c r="J179" s="144">
        <f>J180</f>
        <v>0</v>
      </c>
    </row>
    <row r="180" spans="2:10" ht="14.25" customHeight="1" hidden="1">
      <c r="B180" s="193" t="s">
        <v>315</v>
      </c>
      <c r="C180" s="143" t="s">
        <v>225</v>
      </c>
      <c r="D180" s="143" t="s">
        <v>239</v>
      </c>
      <c r="E180" s="191" t="s">
        <v>387</v>
      </c>
      <c r="F180" s="137">
        <v>320</v>
      </c>
      <c r="G180" s="137">
        <v>2</v>
      </c>
      <c r="H180" s="144">
        <f>'Прил. 7'!I214</f>
        <v>0</v>
      </c>
      <c r="I180" s="144"/>
      <c r="J180" s="144"/>
    </row>
    <row r="181" spans="2:10" ht="14.25" customHeight="1">
      <c r="B181" s="193" t="s">
        <v>388</v>
      </c>
      <c r="C181" s="143" t="s">
        <v>225</v>
      </c>
      <c r="D181" s="143" t="s">
        <v>239</v>
      </c>
      <c r="E181" s="191" t="s">
        <v>387</v>
      </c>
      <c r="F181" s="137">
        <v>360</v>
      </c>
      <c r="G181" s="137"/>
      <c r="H181" s="144">
        <f>H182</f>
        <v>200</v>
      </c>
      <c r="I181" s="144">
        <f>I182</f>
        <v>0</v>
      </c>
      <c r="J181" s="144">
        <f>J182</f>
        <v>200</v>
      </c>
    </row>
    <row r="182" spans="2:10" ht="14.25" customHeight="1">
      <c r="B182" s="193" t="s">
        <v>315</v>
      </c>
      <c r="C182" s="143" t="s">
        <v>225</v>
      </c>
      <c r="D182" s="143" t="s">
        <v>239</v>
      </c>
      <c r="E182" s="191" t="s">
        <v>387</v>
      </c>
      <c r="F182" s="137">
        <v>360</v>
      </c>
      <c r="G182" s="137">
        <v>2</v>
      </c>
      <c r="H182" s="144">
        <f>'Прил. 7'!I216</f>
        <v>200</v>
      </c>
      <c r="I182" s="144">
        <f>'Прил. 7'!J216</f>
        <v>0</v>
      </c>
      <c r="J182" s="144">
        <f>'Прил. 7'!K216</f>
        <v>200</v>
      </c>
    </row>
    <row r="183" spans="2:10" ht="12.75" customHeight="1">
      <c r="B183" s="196" t="s">
        <v>335</v>
      </c>
      <c r="C183" s="143" t="s">
        <v>225</v>
      </c>
      <c r="D183" s="143" t="s">
        <v>239</v>
      </c>
      <c r="E183" s="189" t="s">
        <v>387</v>
      </c>
      <c r="F183" s="143" t="s">
        <v>336</v>
      </c>
      <c r="G183" s="143"/>
      <c r="H183" s="183">
        <f>H185+H184</f>
        <v>32.7</v>
      </c>
      <c r="I183" s="183">
        <f>I185</f>
        <v>30</v>
      </c>
      <c r="J183" s="183">
        <f>J185</f>
        <v>20</v>
      </c>
    </row>
    <row r="184" spans="2:10" ht="12.75" customHeight="1">
      <c r="B184" s="230" t="s">
        <v>389</v>
      </c>
      <c r="C184" s="143" t="s">
        <v>225</v>
      </c>
      <c r="D184" s="143" t="s">
        <v>239</v>
      </c>
      <c r="E184" s="143" t="s">
        <v>387</v>
      </c>
      <c r="F184" s="143" t="s">
        <v>390</v>
      </c>
      <c r="G184" s="143" t="s">
        <v>339</v>
      </c>
      <c r="H184" s="183">
        <f>'Прил. 7'!I218</f>
        <v>0</v>
      </c>
      <c r="I184" s="183">
        <f>'Прил. 7'!J218</f>
        <v>0</v>
      </c>
      <c r="J184" s="183">
        <f>'Прил. 7'!K218</f>
        <v>0</v>
      </c>
    </row>
    <row r="185" spans="2:10" ht="12.75" customHeight="1">
      <c r="B185" s="196" t="s">
        <v>337</v>
      </c>
      <c r="C185" s="143" t="s">
        <v>225</v>
      </c>
      <c r="D185" s="143" t="s">
        <v>239</v>
      </c>
      <c r="E185" s="189" t="s">
        <v>387</v>
      </c>
      <c r="F185" s="143" t="s">
        <v>338</v>
      </c>
      <c r="G185" s="143"/>
      <c r="H185" s="183">
        <f>H186</f>
        <v>32.7</v>
      </c>
      <c r="I185" s="183">
        <f>I186</f>
        <v>30</v>
      </c>
      <c r="J185" s="183">
        <f>J186</f>
        <v>20</v>
      </c>
    </row>
    <row r="186" spans="2:10" ht="14.25" customHeight="1">
      <c r="B186" s="193" t="s">
        <v>315</v>
      </c>
      <c r="C186" s="143" t="s">
        <v>225</v>
      </c>
      <c r="D186" s="143" t="s">
        <v>239</v>
      </c>
      <c r="E186" s="189" t="s">
        <v>387</v>
      </c>
      <c r="F186" s="143" t="s">
        <v>338</v>
      </c>
      <c r="G186" s="143" t="s">
        <v>339</v>
      </c>
      <c r="H186" s="183">
        <f>'Прил. 7'!I220+'Прил. 7'!I55+'Прил. 7'!I48+'Прил. 7'!I683</f>
        <v>32.7</v>
      </c>
      <c r="I186" s="183">
        <f>'Прил. 7'!J220</f>
        <v>30</v>
      </c>
      <c r="J186" s="183">
        <f>'Прил. 7'!K220</f>
        <v>20</v>
      </c>
    </row>
    <row r="187" spans="2:10" ht="28.5" customHeight="1" hidden="1">
      <c r="B187" s="196" t="s">
        <v>391</v>
      </c>
      <c r="C187" s="143" t="s">
        <v>225</v>
      </c>
      <c r="D187" s="143" t="s">
        <v>239</v>
      </c>
      <c r="E187" s="191" t="s">
        <v>392</v>
      </c>
      <c r="F187" s="143"/>
      <c r="G187" s="143"/>
      <c r="H187" s="183">
        <f>H188+H194+H193</f>
        <v>0</v>
      </c>
      <c r="I187" s="183">
        <f aca="true" t="shared" si="38" ref="I187:J189">I188</f>
        <v>0</v>
      </c>
      <c r="J187" s="183">
        <f t="shared" si="38"/>
        <v>0</v>
      </c>
    </row>
    <row r="188" spans="2:10" ht="14.25" customHeight="1" hidden="1">
      <c r="B188" s="196" t="s">
        <v>331</v>
      </c>
      <c r="C188" s="143" t="s">
        <v>225</v>
      </c>
      <c r="D188" s="143" t="s">
        <v>239</v>
      </c>
      <c r="E188" s="191" t="s">
        <v>392</v>
      </c>
      <c r="F188" s="143" t="s">
        <v>332</v>
      </c>
      <c r="G188" s="143"/>
      <c r="H188" s="183">
        <f>H189</f>
        <v>0</v>
      </c>
      <c r="I188" s="183">
        <f t="shared" si="38"/>
        <v>0</v>
      </c>
      <c r="J188" s="183">
        <f t="shared" si="38"/>
        <v>0</v>
      </c>
    </row>
    <row r="189" spans="2:10" ht="14.25" customHeight="1" hidden="1">
      <c r="B189" s="196" t="s">
        <v>333</v>
      </c>
      <c r="C189" s="143" t="s">
        <v>225</v>
      </c>
      <c r="D189" s="143" t="s">
        <v>239</v>
      </c>
      <c r="E189" s="191" t="s">
        <v>392</v>
      </c>
      <c r="F189" s="143" t="s">
        <v>334</v>
      </c>
      <c r="G189" s="143"/>
      <c r="H189" s="183">
        <f>H190</f>
        <v>0</v>
      </c>
      <c r="I189" s="183">
        <f t="shared" si="38"/>
        <v>0</v>
      </c>
      <c r="J189" s="183">
        <f t="shared" si="38"/>
        <v>0</v>
      </c>
    </row>
    <row r="190" spans="2:10" ht="14.25" customHeight="1" hidden="1">
      <c r="B190" s="193" t="s">
        <v>315</v>
      </c>
      <c r="C190" s="143" t="s">
        <v>225</v>
      </c>
      <c r="D190" s="143" t="s">
        <v>239</v>
      </c>
      <c r="E190" s="191" t="s">
        <v>392</v>
      </c>
      <c r="F190" s="143" t="s">
        <v>334</v>
      </c>
      <c r="G190" s="143" t="s">
        <v>339</v>
      </c>
      <c r="H190" s="183">
        <f>'Прил. 7'!I151</f>
        <v>0</v>
      </c>
      <c r="I190" s="183">
        <f>'Прил. 7'!J151</f>
        <v>0</v>
      </c>
      <c r="J190" s="183">
        <f>'Прил. 7'!K151</f>
        <v>0</v>
      </c>
    </row>
    <row r="191" spans="2:10" ht="14.25" customHeight="1" hidden="1">
      <c r="B191" s="206" t="s">
        <v>362</v>
      </c>
      <c r="C191" s="204" t="s">
        <v>225</v>
      </c>
      <c r="D191" s="204" t="s">
        <v>239</v>
      </c>
      <c r="E191" s="209" t="s">
        <v>392</v>
      </c>
      <c r="F191" s="204" t="s">
        <v>361</v>
      </c>
      <c r="G191" s="204"/>
      <c r="H191" s="183">
        <f aca="true" t="shared" si="39" ref="H191:J192">H192</f>
        <v>0</v>
      </c>
      <c r="I191" s="183">
        <f t="shared" si="39"/>
        <v>0</v>
      </c>
      <c r="J191" s="183">
        <f t="shared" si="39"/>
        <v>0</v>
      </c>
    </row>
    <row r="192" spans="2:10" ht="14.25" customHeight="1" hidden="1">
      <c r="B192" s="206" t="s">
        <v>364</v>
      </c>
      <c r="C192" s="204" t="s">
        <v>225</v>
      </c>
      <c r="D192" s="204" t="s">
        <v>239</v>
      </c>
      <c r="E192" s="209" t="s">
        <v>392</v>
      </c>
      <c r="F192" s="204" t="s">
        <v>363</v>
      </c>
      <c r="G192" s="204"/>
      <c r="H192" s="183">
        <f t="shared" si="39"/>
        <v>0</v>
      </c>
      <c r="I192" s="183">
        <f t="shared" si="39"/>
        <v>0</v>
      </c>
      <c r="J192" s="183">
        <f t="shared" si="39"/>
        <v>0</v>
      </c>
    </row>
    <row r="193" spans="2:10" ht="14.25" customHeight="1" hidden="1">
      <c r="B193" s="206" t="s">
        <v>315</v>
      </c>
      <c r="C193" s="204" t="s">
        <v>225</v>
      </c>
      <c r="D193" s="204" t="s">
        <v>239</v>
      </c>
      <c r="E193" s="209" t="s">
        <v>392</v>
      </c>
      <c r="F193" s="204" t="s">
        <v>363</v>
      </c>
      <c r="G193" s="204" t="s">
        <v>339</v>
      </c>
      <c r="H193" s="183">
        <f>'Прил. 7'!I154</f>
        <v>0</v>
      </c>
      <c r="I193" s="183"/>
      <c r="J193" s="183"/>
    </row>
    <row r="194" spans="2:10" ht="14.25" customHeight="1" hidden="1">
      <c r="B194" s="201" t="s">
        <v>335</v>
      </c>
      <c r="C194" s="143" t="s">
        <v>225</v>
      </c>
      <c r="D194" s="143" t="s">
        <v>239</v>
      </c>
      <c r="E194" s="191" t="s">
        <v>392</v>
      </c>
      <c r="F194" s="143" t="s">
        <v>336</v>
      </c>
      <c r="G194" s="143"/>
      <c r="H194" s="183">
        <f aca="true" t="shared" si="40" ref="H194:J195">H195</f>
        <v>0</v>
      </c>
      <c r="I194" s="183">
        <f t="shared" si="40"/>
        <v>0</v>
      </c>
      <c r="J194" s="183">
        <f t="shared" si="40"/>
        <v>0</v>
      </c>
    </row>
    <row r="195" spans="2:10" ht="14.25" customHeight="1" hidden="1">
      <c r="B195" s="201" t="s">
        <v>337</v>
      </c>
      <c r="C195" s="143" t="s">
        <v>225</v>
      </c>
      <c r="D195" s="143" t="s">
        <v>239</v>
      </c>
      <c r="E195" s="191" t="s">
        <v>392</v>
      </c>
      <c r="F195" s="143" t="s">
        <v>338</v>
      </c>
      <c r="G195" s="143"/>
      <c r="H195" s="183">
        <f t="shared" si="40"/>
        <v>0</v>
      </c>
      <c r="I195" s="183">
        <f t="shared" si="40"/>
        <v>0</v>
      </c>
      <c r="J195" s="183">
        <f t="shared" si="40"/>
        <v>0</v>
      </c>
    </row>
    <row r="196" spans="2:10" ht="14.25" customHeight="1" hidden="1">
      <c r="B196" s="201" t="s">
        <v>315</v>
      </c>
      <c r="C196" s="143" t="s">
        <v>225</v>
      </c>
      <c r="D196" s="143" t="s">
        <v>239</v>
      </c>
      <c r="E196" s="191" t="s">
        <v>392</v>
      </c>
      <c r="F196" s="143" t="s">
        <v>338</v>
      </c>
      <c r="G196" s="143" t="s">
        <v>339</v>
      </c>
      <c r="H196" s="183">
        <f>'Прил. 7'!I157</f>
        <v>0</v>
      </c>
      <c r="I196" s="183"/>
      <c r="J196" s="183"/>
    </row>
    <row r="197" spans="2:10" ht="29.25" customHeight="1" hidden="1">
      <c r="B197" s="193" t="s">
        <v>393</v>
      </c>
      <c r="C197" s="143" t="s">
        <v>225</v>
      </c>
      <c r="D197" s="143" t="s">
        <v>239</v>
      </c>
      <c r="E197" s="191" t="s">
        <v>394</v>
      </c>
      <c r="F197" s="143"/>
      <c r="G197" s="143"/>
      <c r="H197" s="144">
        <f aca="true" t="shared" si="41" ref="H197:J199">H198</f>
        <v>0</v>
      </c>
      <c r="I197" s="144">
        <f t="shared" si="41"/>
        <v>0</v>
      </c>
      <c r="J197" s="144">
        <f t="shared" si="41"/>
        <v>0</v>
      </c>
    </row>
    <row r="198" spans="2:10" ht="14.25" customHeight="1" hidden="1">
      <c r="B198" s="196" t="s">
        <v>331</v>
      </c>
      <c r="C198" s="143" t="s">
        <v>225</v>
      </c>
      <c r="D198" s="143" t="s">
        <v>239</v>
      </c>
      <c r="E198" s="191" t="s">
        <v>394</v>
      </c>
      <c r="F198" s="143" t="s">
        <v>332</v>
      </c>
      <c r="G198" s="143"/>
      <c r="H198" s="144">
        <f t="shared" si="41"/>
        <v>0</v>
      </c>
      <c r="I198" s="144">
        <f t="shared" si="41"/>
        <v>0</v>
      </c>
      <c r="J198" s="144">
        <f t="shared" si="41"/>
        <v>0</v>
      </c>
    </row>
    <row r="199" spans="2:10" ht="14.25" customHeight="1" hidden="1">
      <c r="B199" s="196" t="s">
        <v>333</v>
      </c>
      <c r="C199" s="143" t="s">
        <v>225</v>
      </c>
      <c r="D199" s="143" t="s">
        <v>239</v>
      </c>
      <c r="E199" s="191" t="s">
        <v>394</v>
      </c>
      <c r="F199" s="143" t="s">
        <v>334</v>
      </c>
      <c r="G199" s="143"/>
      <c r="H199" s="144">
        <f t="shared" si="41"/>
        <v>0</v>
      </c>
      <c r="I199" s="144">
        <f t="shared" si="41"/>
        <v>0</v>
      </c>
      <c r="J199" s="144">
        <f t="shared" si="41"/>
        <v>0</v>
      </c>
    </row>
    <row r="200" spans="2:10" ht="14.25" customHeight="1" hidden="1">
      <c r="B200" s="193" t="s">
        <v>316</v>
      </c>
      <c r="C200" s="143" t="s">
        <v>225</v>
      </c>
      <c r="D200" s="143" t="s">
        <v>239</v>
      </c>
      <c r="E200" s="191" t="s">
        <v>394</v>
      </c>
      <c r="F200" s="143" t="s">
        <v>334</v>
      </c>
      <c r="G200" s="143" t="s">
        <v>377</v>
      </c>
      <c r="H200" s="144">
        <f>'Прил. 7'!I204</f>
        <v>0</v>
      </c>
      <c r="I200" s="144">
        <f>'Прил. 7'!J204</f>
        <v>0</v>
      </c>
      <c r="J200" s="144">
        <f>'Прил. 7'!K204</f>
        <v>0</v>
      </c>
    </row>
    <row r="201" spans="2:10" ht="57">
      <c r="B201" s="126" t="s">
        <v>395</v>
      </c>
      <c r="C201" s="143" t="s">
        <v>225</v>
      </c>
      <c r="D201" s="143" t="s">
        <v>239</v>
      </c>
      <c r="E201" s="143" t="s">
        <v>396</v>
      </c>
      <c r="F201" s="143"/>
      <c r="G201" s="143"/>
      <c r="H201" s="183">
        <f>H202+H205+H208</f>
        <v>10242</v>
      </c>
      <c r="I201" s="183">
        <f>I202+I205+I208</f>
        <v>7974.9</v>
      </c>
      <c r="J201" s="183">
        <f>J202+J205+J208</f>
        <v>10710</v>
      </c>
    </row>
    <row r="202" spans="2:10" ht="41.25" customHeight="1">
      <c r="B202" s="187" t="s">
        <v>323</v>
      </c>
      <c r="C202" s="143" t="s">
        <v>225</v>
      </c>
      <c r="D202" s="143" t="s">
        <v>239</v>
      </c>
      <c r="E202" s="143" t="s">
        <v>396</v>
      </c>
      <c r="F202" s="143" t="s">
        <v>324</v>
      </c>
      <c r="G202" s="143"/>
      <c r="H202" s="183">
        <f aca="true" t="shared" si="42" ref="H202:J203">H203</f>
        <v>7053.7</v>
      </c>
      <c r="I202" s="183">
        <f t="shared" si="42"/>
        <v>7442</v>
      </c>
      <c r="J202" s="183">
        <f t="shared" si="42"/>
        <v>8200</v>
      </c>
    </row>
    <row r="203" spans="2:10" ht="12.75" customHeight="1">
      <c r="B203" s="193" t="s">
        <v>397</v>
      </c>
      <c r="C203" s="143" t="s">
        <v>225</v>
      </c>
      <c r="D203" s="143" t="s">
        <v>239</v>
      </c>
      <c r="E203" s="143" t="s">
        <v>396</v>
      </c>
      <c r="F203" s="143" t="s">
        <v>398</v>
      </c>
      <c r="G203" s="143"/>
      <c r="H203" s="183">
        <f t="shared" si="42"/>
        <v>7053.7</v>
      </c>
      <c r="I203" s="183">
        <f t="shared" si="42"/>
        <v>7442</v>
      </c>
      <c r="J203" s="183">
        <f t="shared" si="42"/>
        <v>8200</v>
      </c>
    </row>
    <row r="204" spans="2:10" ht="14.25" customHeight="1">
      <c r="B204" s="193" t="s">
        <v>315</v>
      </c>
      <c r="C204" s="143" t="s">
        <v>225</v>
      </c>
      <c r="D204" s="143" t="s">
        <v>239</v>
      </c>
      <c r="E204" s="143" t="s">
        <v>396</v>
      </c>
      <c r="F204" s="143" t="s">
        <v>398</v>
      </c>
      <c r="G204" s="143" t="s">
        <v>339</v>
      </c>
      <c r="H204" s="183">
        <f>'Прил. 7'!I224</f>
        <v>7053.7</v>
      </c>
      <c r="I204" s="183">
        <f>'Прил. 7'!J224</f>
        <v>7442</v>
      </c>
      <c r="J204" s="183">
        <f>'Прил. 7'!K224</f>
        <v>8200</v>
      </c>
    </row>
    <row r="205" spans="2:10" ht="12.75" customHeight="1">
      <c r="B205" s="196" t="s">
        <v>331</v>
      </c>
      <c r="C205" s="143" t="s">
        <v>225</v>
      </c>
      <c r="D205" s="143" t="s">
        <v>239</v>
      </c>
      <c r="E205" s="143" t="s">
        <v>396</v>
      </c>
      <c r="F205" s="143" t="s">
        <v>332</v>
      </c>
      <c r="G205" s="143"/>
      <c r="H205" s="183">
        <f aca="true" t="shared" si="43" ref="H205:J206">H206</f>
        <v>3176.4</v>
      </c>
      <c r="I205" s="183">
        <f t="shared" si="43"/>
        <v>517.9</v>
      </c>
      <c r="J205" s="183">
        <f t="shared" si="43"/>
        <v>2500</v>
      </c>
    </row>
    <row r="206" spans="2:10" ht="12.75" customHeight="1">
      <c r="B206" s="196" t="s">
        <v>333</v>
      </c>
      <c r="C206" s="143" t="s">
        <v>225</v>
      </c>
      <c r="D206" s="143" t="s">
        <v>239</v>
      </c>
      <c r="E206" s="143" t="s">
        <v>396</v>
      </c>
      <c r="F206" s="143" t="s">
        <v>334</v>
      </c>
      <c r="G206" s="143"/>
      <c r="H206" s="183">
        <f t="shared" si="43"/>
        <v>3176.4</v>
      </c>
      <c r="I206" s="183">
        <f t="shared" si="43"/>
        <v>517.9</v>
      </c>
      <c r="J206" s="183">
        <f t="shared" si="43"/>
        <v>2500</v>
      </c>
    </row>
    <row r="207" spans="2:10" ht="14.25" customHeight="1">
      <c r="B207" s="193" t="s">
        <v>315</v>
      </c>
      <c r="C207" s="143" t="s">
        <v>225</v>
      </c>
      <c r="D207" s="143" t="s">
        <v>239</v>
      </c>
      <c r="E207" s="143" t="s">
        <v>396</v>
      </c>
      <c r="F207" s="143" t="s">
        <v>334</v>
      </c>
      <c r="G207" s="143" t="s">
        <v>339</v>
      </c>
      <c r="H207" s="183">
        <f>'Прил. 7'!I227</f>
        <v>3176.4</v>
      </c>
      <c r="I207" s="183">
        <f>'Прил. 7'!J227</f>
        <v>517.9</v>
      </c>
      <c r="J207" s="183">
        <f>'Прил. 7'!K227</f>
        <v>2500</v>
      </c>
    </row>
    <row r="208" spans="2:10" ht="12.75" customHeight="1">
      <c r="B208" s="196" t="s">
        <v>335</v>
      </c>
      <c r="C208" s="143" t="s">
        <v>225</v>
      </c>
      <c r="D208" s="143" t="s">
        <v>239</v>
      </c>
      <c r="E208" s="143" t="s">
        <v>396</v>
      </c>
      <c r="F208" s="143" t="s">
        <v>336</v>
      </c>
      <c r="G208" s="143"/>
      <c r="H208" s="183">
        <f>H210+H209</f>
        <v>11.9</v>
      </c>
      <c r="I208" s="183">
        <f>I210</f>
        <v>15</v>
      </c>
      <c r="J208" s="183">
        <f>J210</f>
        <v>10</v>
      </c>
    </row>
    <row r="209" spans="2:10" ht="12.75" customHeight="1">
      <c r="B209" s="230" t="s">
        <v>389</v>
      </c>
      <c r="C209" s="143" t="s">
        <v>225</v>
      </c>
      <c r="D209" s="143" t="s">
        <v>239</v>
      </c>
      <c r="E209" s="143" t="s">
        <v>396</v>
      </c>
      <c r="F209" s="143" t="s">
        <v>390</v>
      </c>
      <c r="G209" s="143" t="s">
        <v>339</v>
      </c>
      <c r="H209" s="183">
        <f>'Прил. 7'!I229</f>
        <v>0</v>
      </c>
      <c r="I209" s="183">
        <f>'Прил. 7'!J229</f>
        <v>0</v>
      </c>
      <c r="J209" s="183">
        <f>'Прил. 7'!K229</f>
        <v>0</v>
      </c>
    </row>
    <row r="210" spans="2:10" ht="12.75" customHeight="1">
      <c r="B210" s="196" t="s">
        <v>337</v>
      </c>
      <c r="C210" s="143" t="s">
        <v>225</v>
      </c>
      <c r="D210" s="143" t="s">
        <v>239</v>
      </c>
      <c r="E210" s="143" t="s">
        <v>396</v>
      </c>
      <c r="F210" s="143" t="s">
        <v>338</v>
      </c>
      <c r="G210" s="143" t="s">
        <v>339</v>
      </c>
      <c r="H210" s="183">
        <f>H211</f>
        <v>11.9</v>
      </c>
      <c r="I210" s="183">
        <f>I211</f>
        <v>15</v>
      </c>
      <c r="J210" s="183">
        <f>J211</f>
        <v>10</v>
      </c>
    </row>
    <row r="211" spans="2:10" ht="14.25" customHeight="1">
      <c r="B211" s="193" t="s">
        <v>315</v>
      </c>
      <c r="C211" s="143" t="s">
        <v>225</v>
      </c>
      <c r="D211" s="143" t="s">
        <v>239</v>
      </c>
      <c r="E211" s="143" t="s">
        <v>396</v>
      </c>
      <c r="F211" s="143" t="s">
        <v>338</v>
      </c>
      <c r="G211" s="143" t="s">
        <v>339</v>
      </c>
      <c r="H211" s="183">
        <f>'Прил. 7'!I231</f>
        <v>11.9</v>
      </c>
      <c r="I211" s="183">
        <f>'Прил. 7'!J231</f>
        <v>15</v>
      </c>
      <c r="J211" s="183">
        <f>'Прил. 7'!K231</f>
        <v>10</v>
      </c>
    </row>
    <row r="212" spans="2:10" ht="40.5" customHeight="1" hidden="1">
      <c r="B212" s="190" t="s">
        <v>327</v>
      </c>
      <c r="C212" s="143" t="s">
        <v>225</v>
      </c>
      <c r="D212" s="143" t="s">
        <v>239</v>
      </c>
      <c r="E212" s="191" t="s">
        <v>320</v>
      </c>
      <c r="F212" s="143"/>
      <c r="G212" s="143"/>
      <c r="H212" s="183">
        <f aca="true" t="shared" si="44" ref="H212:J214">H213</f>
        <v>0</v>
      </c>
      <c r="I212" s="183">
        <f t="shared" si="44"/>
        <v>0</v>
      </c>
      <c r="J212" s="183">
        <f t="shared" si="44"/>
        <v>0</v>
      </c>
    </row>
    <row r="213" spans="2:10" ht="40.5" customHeight="1" hidden="1">
      <c r="B213" s="192" t="s">
        <v>323</v>
      </c>
      <c r="C213" s="143" t="s">
        <v>225</v>
      </c>
      <c r="D213" s="143" t="s">
        <v>239</v>
      </c>
      <c r="E213" s="191" t="s">
        <v>328</v>
      </c>
      <c r="F213" s="143" t="s">
        <v>324</v>
      </c>
      <c r="G213" s="137"/>
      <c r="H213" s="183">
        <f t="shared" si="44"/>
        <v>0</v>
      </c>
      <c r="I213" s="183">
        <f t="shared" si="44"/>
        <v>0</v>
      </c>
      <c r="J213" s="183">
        <f t="shared" si="44"/>
        <v>0</v>
      </c>
    </row>
    <row r="214" spans="2:10" ht="14.25" customHeight="1" hidden="1">
      <c r="B214" s="193" t="s">
        <v>325</v>
      </c>
      <c r="C214" s="143" t="s">
        <v>225</v>
      </c>
      <c r="D214" s="143" t="s">
        <v>239</v>
      </c>
      <c r="E214" s="191" t="s">
        <v>328</v>
      </c>
      <c r="F214" s="143" t="s">
        <v>326</v>
      </c>
      <c r="G214" s="137"/>
      <c r="H214" s="183">
        <f t="shared" si="44"/>
        <v>0</v>
      </c>
      <c r="I214" s="183">
        <f t="shared" si="44"/>
        <v>0</v>
      </c>
      <c r="J214" s="183">
        <f t="shared" si="44"/>
        <v>0</v>
      </c>
    </row>
    <row r="215" spans="2:10" ht="14.25" customHeight="1" hidden="1">
      <c r="B215" s="193" t="s">
        <v>316</v>
      </c>
      <c r="C215" s="143" t="s">
        <v>225</v>
      </c>
      <c r="D215" s="143" t="s">
        <v>239</v>
      </c>
      <c r="E215" s="191" t="s">
        <v>328</v>
      </c>
      <c r="F215" s="143" t="s">
        <v>326</v>
      </c>
      <c r="G215" s="137">
        <v>3</v>
      </c>
      <c r="H215" s="231">
        <f>'Прил. 7'!I186+'Прил. 7'!I803</f>
        <v>0</v>
      </c>
      <c r="I215" s="183">
        <f>'Прил. 7'!J186+'Прил. 7'!J803</f>
        <v>0</v>
      </c>
      <c r="J215" s="183">
        <f>'Прил. 7'!K186+'Прил. 7'!K803</f>
        <v>0</v>
      </c>
    </row>
    <row r="216" spans="2:10" ht="85.5" hidden="1">
      <c r="B216" s="232" t="s">
        <v>399</v>
      </c>
      <c r="C216" s="215" t="s">
        <v>225</v>
      </c>
      <c r="D216" s="215" t="s">
        <v>239</v>
      </c>
      <c r="E216" s="233" t="s">
        <v>320</v>
      </c>
      <c r="F216" s="215"/>
      <c r="G216" s="215"/>
      <c r="H216" s="205">
        <f aca="true" t="shared" si="45" ref="H216:J218">H217</f>
        <v>0</v>
      </c>
      <c r="I216" s="205">
        <f t="shared" si="45"/>
        <v>0</v>
      </c>
      <c r="J216" s="205">
        <f t="shared" si="45"/>
        <v>0</v>
      </c>
    </row>
    <row r="217" spans="2:10" ht="14.25" customHeight="1" hidden="1">
      <c r="B217" s="234" t="s">
        <v>331</v>
      </c>
      <c r="C217" s="215" t="s">
        <v>225</v>
      </c>
      <c r="D217" s="215" t="s">
        <v>239</v>
      </c>
      <c r="E217" s="233" t="s">
        <v>400</v>
      </c>
      <c r="F217" s="215" t="s">
        <v>332</v>
      </c>
      <c r="G217" s="215"/>
      <c r="H217" s="205">
        <f t="shared" si="45"/>
        <v>0</v>
      </c>
      <c r="I217" s="205">
        <f t="shared" si="45"/>
        <v>0</v>
      </c>
      <c r="J217" s="205">
        <f t="shared" si="45"/>
        <v>0</v>
      </c>
    </row>
    <row r="218" spans="2:10" ht="14.25" customHeight="1" hidden="1">
      <c r="B218" s="234" t="s">
        <v>333</v>
      </c>
      <c r="C218" s="215" t="s">
        <v>225</v>
      </c>
      <c r="D218" s="215" t="s">
        <v>239</v>
      </c>
      <c r="E218" s="233" t="s">
        <v>400</v>
      </c>
      <c r="F218" s="215" t="s">
        <v>334</v>
      </c>
      <c r="G218" s="215"/>
      <c r="H218" s="205">
        <f t="shared" si="45"/>
        <v>0</v>
      </c>
      <c r="I218" s="205">
        <f t="shared" si="45"/>
        <v>0</v>
      </c>
      <c r="J218" s="205">
        <f t="shared" si="45"/>
        <v>0</v>
      </c>
    </row>
    <row r="219" spans="2:10" ht="14.25" customHeight="1" hidden="1">
      <c r="B219" s="235" t="s">
        <v>317</v>
      </c>
      <c r="C219" s="215" t="s">
        <v>225</v>
      </c>
      <c r="D219" s="215" t="s">
        <v>239</v>
      </c>
      <c r="E219" s="233" t="s">
        <v>400</v>
      </c>
      <c r="F219" s="215" t="s">
        <v>334</v>
      </c>
      <c r="G219" s="215" t="s">
        <v>349</v>
      </c>
      <c r="H219" s="205">
        <f>'Прил. 7'!I235</f>
        <v>0</v>
      </c>
      <c r="I219" s="205"/>
      <c r="J219" s="205"/>
    </row>
    <row r="220" spans="2:10" ht="12.75" customHeight="1">
      <c r="B220" s="184" t="s">
        <v>240</v>
      </c>
      <c r="C220" s="142" t="s">
        <v>241</v>
      </c>
      <c r="D220" s="142"/>
      <c r="E220" s="142"/>
      <c r="F220" s="142"/>
      <c r="G220" s="142"/>
      <c r="H220" s="236">
        <f>H222</f>
        <v>1103.7</v>
      </c>
      <c r="I220" s="236">
        <f>I222</f>
        <v>1216.4</v>
      </c>
      <c r="J220" s="236">
        <f>J222</f>
        <v>1331.1</v>
      </c>
    </row>
    <row r="221" spans="2:10" ht="12.75" customHeight="1">
      <c r="B221" s="184" t="s">
        <v>317</v>
      </c>
      <c r="C221" s="142" t="s">
        <v>241</v>
      </c>
      <c r="D221" s="142"/>
      <c r="E221" s="237"/>
      <c r="F221" s="142"/>
      <c r="G221" s="142" t="s">
        <v>349</v>
      </c>
      <c r="H221" s="182">
        <f>H227</f>
        <v>1103.7</v>
      </c>
      <c r="I221" s="182">
        <f>I227</f>
        <v>1216.4</v>
      </c>
      <c r="J221" s="182">
        <f>J227</f>
        <v>1331.1</v>
      </c>
    </row>
    <row r="222" spans="2:10" ht="12.75" customHeight="1">
      <c r="B222" s="238" t="s">
        <v>242</v>
      </c>
      <c r="C222" s="186" t="s">
        <v>241</v>
      </c>
      <c r="D222" s="186" t="s">
        <v>243</v>
      </c>
      <c r="E222" s="239"/>
      <c r="F222" s="143"/>
      <c r="G222" s="143"/>
      <c r="H222" s="183">
        <f aca="true" t="shared" si="46" ref="H222:J226">H223</f>
        <v>1103.7</v>
      </c>
      <c r="I222" s="183">
        <f t="shared" si="46"/>
        <v>1216.4</v>
      </c>
      <c r="J222" s="183">
        <f t="shared" si="46"/>
        <v>1331.1</v>
      </c>
    </row>
    <row r="223" spans="2:10" ht="12.75" customHeight="1">
      <c r="B223" s="196" t="s">
        <v>319</v>
      </c>
      <c r="C223" s="143" t="s">
        <v>241</v>
      </c>
      <c r="D223" s="143" t="s">
        <v>243</v>
      </c>
      <c r="E223" s="194" t="s">
        <v>320</v>
      </c>
      <c r="F223" s="142"/>
      <c r="G223" s="142"/>
      <c r="H223" s="183">
        <f t="shared" si="46"/>
        <v>1103.7</v>
      </c>
      <c r="I223" s="183">
        <f t="shared" si="46"/>
        <v>1216.4</v>
      </c>
      <c r="J223" s="183">
        <f t="shared" si="46"/>
        <v>1331.1</v>
      </c>
    </row>
    <row r="224" spans="2:10" ht="27.75" customHeight="1">
      <c r="B224" s="126" t="s">
        <v>401</v>
      </c>
      <c r="C224" s="143" t="s">
        <v>241</v>
      </c>
      <c r="D224" s="143" t="s">
        <v>243</v>
      </c>
      <c r="E224" s="143" t="s">
        <v>402</v>
      </c>
      <c r="F224" s="143"/>
      <c r="G224" s="143"/>
      <c r="H224" s="183">
        <f t="shared" si="46"/>
        <v>1103.7</v>
      </c>
      <c r="I224" s="183">
        <f t="shared" si="46"/>
        <v>1216.4</v>
      </c>
      <c r="J224" s="183">
        <f t="shared" si="46"/>
        <v>1331.1</v>
      </c>
    </row>
    <row r="225" spans="2:10" ht="12.75" customHeight="1">
      <c r="B225" s="196" t="s">
        <v>403</v>
      </c>
      <c r="C225" s="143" t="s">
        <v>241</v>
      </c>
      <c r="D225" s="143" t="s">
        <v>243</v>
      </c>
      <c r="E225" s="143" t="s">
        <v>402</v>
      </c>
      <c r="F225" s="143" t="s">
        <v>404</v>
      </c>
      <c r="G225" s="143"/>
      <c r="H225" s="183">
        <f t="shared" si="46"/>
        <v>1103.7</v>
      </c>
      <c r="I225" s="183">
        <f t="shared" si="46"/>
        <v>1216.4</v>
      </c>
      <c r="J225" s="183">
        <f t="shared" si="46"/>
        <v>1331.1</v>
      </c>
    </row>
    <row r="226" spans="2:10" ht="12.75" customHeight="1">
      <c r="B226" s="196" t="s">
        <v>405</v>
      </c>
      <c r="C226" s="143" t="s">
        <v>241</v>
      </c>
      <c r="D226" s="143" t="s">
        <v>243</v>
      </c>
      <c r="E226" s="143" t="s">
        <v>402</v>
      </c>
      <c r="F226" s="143" t="s">
        <v>406</v>
      </c>
      <c r="G226" s="143"/>
      <c r="H226" s="183">
        <f t="shared" si="46"/>
        <v>1103.7</v>
      </c>
      <c r="I226" s="183">
        <f t="shared" si="46"/>
        <v>1216.4</v>
      </c>
      <c r="J226" s="183">
        <f t="shared" si="46"/>
        <v>1331.1</v>
      </c>
    </row>
    <row r="227" spans="2:10" ht="14.25" customHeight="1">
      <c r="B227" s="193" t="s">
        <v>317</v>
      </c>
      <c r="C227" s="143" t="s">
        <v>241</v>
      </c>
      <c r="D227" s="143" t="s">
        <v>243</v>
      </c>
      <c r="E227" s="143" t="s">
        <v>402</v>
      </c>
      <c r="F227" s="143" t="s">
        <v>406</v>
      </c>
      <c r="G227" s="143" t="s">
        <v>349</v>
      </c>
      <c r="H227" s="183">
        <f>'Прил. 7'!I523</f>
        <v>1103.7</v>
      </c>
      <c r="I227" s="183">
        <f>'Прил. 7'!J523</f>
        <v>1216.4</v>
      </c>
      <c r="J227" s="183">
        <f>'Прил. 7'!K523</f>
        <v>1331.1</v>
      </c>
    </row>
    <row r="228" spans="2:10" ht="12.75" customHeight="1">
      <c r="B228" s="184" t="s">
        <v>244</v>
      </c>
      <c r="C228" s="142" t="s">
        <v>245</v>
      </c>
      <c r="D228" s="142"/>
      <c r="E228" s="142"/>
      <c r="F228" s="142"/>
      <c r="G228" s="142"/>
      <c r="H228" s="182">
        <f>H236+H243+H231</f>
        <v>60781.600000000006</v>
      </c>
      <c r="I228" s="182">
        <f>I236+I243+I231</f>
        <v>37140.3</v>
      </c>
      <c r="J228" s="182">
        <f>J236+J243+J231</f>
        <v>38118.9</v>
      </c>
    </row>
    <row r="229" spans="2:10" ht="12.75" customHeight="1">
      <c r="B229" s="184" t="s">
        <v>315</v>
      </c>
      <c r="C229" s="142"/>
      <c r="D229" s="142"/>
      <c r="E229" s="142"/>
      <c r="F229" s="142"/>
      <c r="G229" s="142" t="s">
        <v>339</v>
      </c>
      <c r="H229" s="182">
        <f>H242+H248+H252+H256+H268+H278+H282+H260+H264+H275+H271+H286</f>
        <v>14704.199999999999</v>
      </c>
      <c r="I229" s="182">
        <f>I242+I248+I252+I256+I268+I278+I282+I260+I264+I275+I271+I286</f>
        <v>14662.9</v>
      </c>
      <c r="J229" s="182">
        <f>J242+J248+J252+J256+J268+J278+J282+J260+J264+J275+J271+J286</f>
        <v>15641.5</v>
      </c>
    </row>
    <row r="230" spans="2:10" ht="12.75" customHeight="1">
      <c r="B230" s="184" t="s">
        <v>316</v>
      </c>
      <c r="C230" s="142"/>
      <c r="D230" s="142"/>
      <c r="E230" s="142"/>
      <c r="F230" s="142"/>
      <c r="G230" s="142" t="s">
        <v>377</v>
      </c>
      <c r="H230" s="182">
        <f>H261+H235</f>
        <v>46077.4</v>
      </c>
      <c r="I230" s="182">
        <f>I261+I235</f>
        <v>22477.4</v>
      </c>
      <c r="J230" s="182">
        <f>J261+J235</f>
        <v>22477.4</v>
      </c>
    </row>
    <row r="231" spans="2:10" ht="12.75" customHeight="1">
      <c r="B231" s="240" t="s">
        <v>407</v>
      </c>
      <c r="C231" s="203" t="s">
        <v>245</v>
      </c>
      <c r="D231" s="203" t="s">
        <v>247</v>
      </c>
      <c r="E231" s="241" t="s">
        <v>408</v>
      </c>
      <c r="F231" s="242"/>
      <c r="G231" s="203"/>
      <c r="H231" s="243">
        <f aca="true" t="shared" si="47" ref="H231:J234">H232</f>
        <v>477.4</v>
      </c>
      <c r="I231" s="243">
        <f t="shared" si="47"/>
        <v>477.4</v>
      </c>
      <c r="J231" s="243">
        <f t="shared" si="47"/>
        <v>477.4</v>
      </c>
    </row>
    <row r="232" spans="2:10" ht="12.75" customHeight="1">
      <c r="B232" s="206" t="s">
        <v>409</v>
      </c>
      <c r="C232" s="204" t="s">
        <v>245</v>
      </c>
      <c r="D232" s="204" t="s">
        <v>247</v>
      </c>
      <c r="E232" s="209" t="s">
        <v>408</v>
      </c>
      <c r="F232" s="244"/>
      <c r="G232" s="204"/>
      <c r="H232" s="205">
        <f t="shared" si="47"/>
        <v>477.4</v>
      </c>
      <c r="I232" s="205">
        <f t="shared" si="47"/>
        <v>477.4</v>
      </c>
      <c r="J232" s="205">
        <f t="shared" si="47"/>
        <v>477.4</v>
      </c>
    </row>
    <row r="233" spans="2:10" ht="12.75" customHeight="1">
      <c r="B233" s="211" t="s">
        <v>331</v>
      </c>
      <c r="C233" s="204" t="s">
        <v>245</v>
      </c>
      <c r="D233" s="204" t="s">
        <v>247</v>
      </c>
      <c r="E233" s="209" t="s">
        <v>408</v>
      </c>
      <c r="F233" s="244">
        <v>200</v>
      </c>
      <c r="G233" s="204"/>
      <c r="H233" s="205">
        <f t="shared" si="47"/>
        <v>477.4</v>
      </c>
      <c r="I233" s="205">
        <f t="shared" si="47"/>
        <v>477.4</v>
      </c>
      <c r="J233" s="205">
        <f t="shared" si="47"/>
        <v>477.4</v>
      </c>
    </row>
    <row r="234" spans="2:10" ht="12.75" customHeight="1">
      <c r="B234" s="211" t="s">
        <v>333</v>
      </c>
      <c r="C234" s="204" t="s">
        <v>245</v>
      </c>
      <c r="D234" s="204" t="s">
        <v>247</v>
      </c>
      <c r="E234" s="209" t="s">
        <v>408</v>
      </c>
      <c r="F234" s="244">
        <v>240</v>
      </c>
      <c r="G234" s="204"/>
      <c r="H234" s="205">
        <f t="shared" si="47"/>
        <v>477.4</v>
      </c>
      <c r="I234" s="205">
        <f t="shared" si="47"/>
        <v>477.4</v>
      </c>
      <c r="J234" s="205">
        <f t="shared" si="47"/>
        <v>477.4</v>
      </c>
    </row>
    <row r="235" spans="2:10" ht="12.75" customHeight="1">
      <c r="B235" s="206" t="s">
        <v>315</v>
      </c>
      <c r="C235" s="204" t="s">
        <v>245</v>
      </c>
      <c r="D235" s="204" t="s">
        <v>247</v>
      </c>
      <c r="E235" s="209" t="s">
        <v>408</v>
      </c>
      <c r="F235" s="244">
        <v>240</v>
      </c>
      <c r="G235" s="204" t="s">
        <v>377</v>
      </c>
      <c r="H235" s="205">
        <f>'Прил. 7'!I689</f>
        <v>477.4</v>
      </c>
      <c r="I235" s="205">
        <f>'Прил. 7'!J689</f>
        <v>477.4</v>
      </c>
      <c r="J235" s="205">
        <f>'Прил. 7'!K689</f>
        <v>477.4</v>
      </c>
    </row>
    <row r="236" spans="2:10" ht="12.75" customHeight="1">
      <c r="B236" s="245" t="s">
        <v>248</v>
      </c>
      <c r="C236" s="186" t="s">
        <v>245</v>
      </c>
      <c r="D236" s="186" t="s">
        <v>249</v>
      </c>
      <c r="E236" s="143"/>
      <c r="F236" s="143"/>
      <c r="G236" s="143"/>
      <c r="H236" s="183">
        <f aca="true" t="shared" si="48" ref="H236:H241">H237</f>
        <v>1506.4</v>
      </c>
      <c r="I236" s="183">
        <f aca="true" t="shared" si="49" ref="I236:I241">I237</f>
        <v>1150</v>
      </c>
      <c r="J236" s="183">
        <f aca="true" t="shared" si="50" ref="J236:J241">J237</f>
        <v>1650</v>
      </c>
    </row>
    <row r="237" spans="2:10" ht="12.75" customHeight="1">
      <c r="B237" s="195" t="s">
        <v>319</v>
      </c>
      <c r="C237" s="143" t="s">
        <v>245</v>
      </c>
      <c r="D237" s="143" t="s">
        <v>249</v>
      </c>
      <c r="E237" s="189" t="s">
        <v>320</v>
      </c>
      <c r="F237" s="143"/>
      <c r="G237" s="143"/>
      <c r="H237" s="183">
        <f t="shared" si="48"/>
        <v>1506.4</v>
      </c>
      <c r="I237" s="183">
        <f t="shared" si="49"/>
        <v>1150</v>
      </c>
      <c r="J237" s="183">
        <f t="shared" si="50"/>
        <v>1650</v>
      </c>
    </row>
    <row r="238" spans="2:10" ht="13.5" customHeight="1">
      <c r="B238" s="195" t="s">
        <v>410</v>
      </c>
      <c r="C238" s="143" t="s">
        <v>245</v>
      </c>
      <c r="D238" s="143" t="s">
        <v>249</v>
      </c>
      <c r="E238" s="220" t="s">
        <v>387</v>
      </c>
      <c r="F238" s="143"/>
      <c r="G238" s="143"/>
      <c r="H238" s="183">
        <f t="shared" si="48"/>
        <v>1506.4</v>
      </c>
      <c r="I238" s="183">
        <f t="shared" si="49"/>
        <v>1150</v>
      </c>
      <c r="J238" s="183">
        <f t="shared" si="50"/>
        <v>1650</v>
      </c>
    </row>
    <row r="239" spans="2:10" ht="27.75" customHeight="1">
      <c r="B239" s="195" t="s">
        <v>386</v>
      </c>
      <c r="C239" s="143" t="s">
        <v>245</v>
      </c>
      <c r="D239" s="143" t="s">
        <v>249</v>
      </c>
      <c r="E239" s="220" t="s">
        <v>387</v>
      </c>
      <c r="F239" s="143"/>
      <c r="G239" s="143"/>
      <c r="H239" s="183">
        <f t="shared" si="48"/>
        <v>1506.4</v>
      </c>
      <c r="I239" s="183">
        <f t="shared" si="49"/>
        <v>1150</v>
      </c>
      <c r="J239" s="183">
        <f t="shared" si="50"/>
        <v>1650</v>
      </c>
    </row>
    <row r="240" spans="2:10" ht="12.75" customHeight="1">
      <c r="B240" s="196" t="s">
        <v>331</v>
      </c>
      <c r="C240" s="143" t="s">
        <v>245</v>
      </c>
      <c r="D240" s="143" t="s">
        <v>249</v>
      </c>
      <c r="E240" s="220" t="s">
        <v>387</v>
      </c>
      <c r="F240" s="143" t="s">
        <v>332</v>
      </c>
      <c r="G240" s="143"/>
      <c r="H240" s="183">
        <f t="shared" si="48"/>
        <v>1506.4</v>
      </c>
      <c r="I240" s="183">
        <f t="shared" si="49"/>
        <v>1150</v>
      </c>
      <c r="J240" s="183">
        <f t="shared" si="50"/>
        <v>1650</v>
      </c>
    </row>
    <row r="241" spans="2:10" ht="12.75" customHeight="1">
      <c r="B241" s="196" t="s">
        <v>333</v>
      </c>
      <c r="C241" s="143" t="s">
        <v>245</v>
      </c>
      <c r="D241" s="143" t="s">
        <v>249</v>
      </c>
      <c r="E241" s="220" t="s">
        <v>387</v>
      </c>
      <c r="F241" s="143" t="s">
        <v>334</v>
      </c>
      <c r="G241" s="143"/>
      <c r="H241" s="183">
        <f t="shared" si="48"/>
        <v>1506.4</v>
      </c>
      <c r="I241" s="183">
        <f t="shared" si="49"/>
        <v>1150</v>
      </c>
      <c r="J241" s="183">
        <f t="shared" si="50"/>
        <v>1650</v>
      </c>
    </row>
    <row r="242" spans="2:10" ht="14.25" customHeight="1">
      <c r="B242" s="193" t="s">
        <v>315</v>
      </c>
      <c r="C242" s="143" t="s">
        <v>245</v>
      </c>
      <c r="D242" s="143" t="s">
        <v>249</v>
      </c>
      <c r="E242" s="220" t="s">
        <v>387</v>
      </c>
      <c r="F242" s="143" t="s">
        <v>334</v>
      </c>
      <c r="G242" s="143">
        <v>2</v>
      </c>
      <c r="H242" s="183">
        <f>'Прил. 7'!I243</f>
        <v>1506.4</v>
      </c>
      <c r="I242" s="183">
        <f>'Прил. 7'!J243</f>
        <v>1150</v>
      </c>
      <c r="J242" s="183">
        <f>'Прил. 7'!K243</f>
        <v>1650</v>
      </c>
    </row>
    <row r="243" spans="2:10" ht="12.75" customHeight="1">
      <c r="B243" s="238" t="s">
        <v>250</v>
      </c>
      <c r="C243" s="186" t="s">
        <v>245</v>
      </c>
      <c r="D243" s="186" t="s">
        <v>251</v>
      </c>
      <c r="E243" s="143"/>
      <c r="F243" s="143"/>
      <c r="G243" s="143"/>
      <c r="H243" s="246">
        <f>H244</f>
        <v>58797.8</v>
      </c>
      <c r="I243" s="246">
        <f>I244</f>
        <v>35512.9</v>
      </c>
      <c r="J243" s="246">
        <f>J244</f>
        <v>35991.5</v>
      </c>
    </row>
    <row r="244" spans="2:10" ht="27.75" customHeight="1">
      <c r="B244" s="221" t="s">
        <v>411</v>
      </c>
      <c r="C244" s="143" t="s">
        <v>245</v>
      </c>
      <c r="D244" s="143" t="s">
        <v>251</v>
      </c>
      <c r="E244" s="247" t="s">
        <v>412</v>
      </c>
      <c r="F244" s="143"/>
      <c r="G244" s="143"/>
      <c r="H244" s="183">
        <f>H245+H249+H253+H265+H272+H279+H262+H283</f>
        <v>58797.8</v>
      </c>
      <c r="I244" s="183">
        <f>I245+I249+I253+I265+I272+I279+I262+I283</f>
        <v>35512.9</v>
      </c>
      <c r="J244" s="183">
        <f>J245+J249+J253+J265+J272+J279+J262+J283</f>
        <v>35991.5</v>
      </c>
    </row>
    <row r="245" spans="2:10" ht="14.25" customHeight="1" hidden="1">
      <c r="B245" s="248" t="s">
        <v>413</v>
      </c>
      <c r="C245" s="143" t="s">
        <v>245</v>
      </c>
      <c r="D245" s="143" t="s">
        <v>251</v>
      </c>
      <c r="E245" s="247" t="s">
        <v>414</v>
      </c>
      <c r="F245" s="143"/>
      <c r="G245" s="143"/>
      <c r="H245" s="183">
        <f aca="true" t="shared" si="51" ref="H245:J247">H246</f>
        <v>0</v>
      </c>
      <c r="I245" s="183">
        <f t="shared" si="51"/>
        <v>0</v>
      </c>
      <c r="J245" s="183">
        <f t="shared" si="51"/>
        <v>0</v>
      </c>
    </row>
    <row r="246" spans="2:10" ht="12.75" customHeight="1" hidden="1">
      <c r="B246" s="196" t="s">
        <v>331</v>
      </c>
      <c r="C246" s="143" t="s">
        <v>245</v>
      </c>
      <c r="D246" s="143" t="s">
        <v>251</v>
      </c>
      <c r="E246" s="247" t="s">
        <v>414</v>
      </c>
      <c r="F246" s="143" t="s">
        <v>332</v>
      </c>
      <c r="G246" s="143"/>
      <c r="H246" s="183">
        <f t="shared" si="51"/>
        <v>0</v>
      </c>
      <c r="I246" s="183">
        <f t="shared" si="51"/>
        <v>0</v>
      </c>
      <c r="J246" s="183">
        <f t="shared" si="51"/>
        <v>0</v>
      </c>
    </row>
    <row r="247" spans="2:10" ht="12.75" customHeight="1" hidden="1">
      <c r="B247" s="196" t="s">
        <v>333</v>
      </c>
      <c r="C247" s="143" t="s">
        <v>245</v>
      </c>
      <c r="D247" s="143" t="s">
        <v>251</v>
      </c>
      <c r="E247" s="247" t="s">
        <v>414</v>
      </c>
      <c r="F247" s="143" t="s">
        <v>334</v>
      </c>
      <c r="G247" s="143"/>
      <c r="H247" s="183">
        <f t="shared" si="51"/>
        <v>0</v>
      </c>
      <c r="I247" s="183">
        <f t="shared" si="51"/>
        <v>0</v>
      </c>
      <c r="J247" s="183">
        <f t="shared" si="51"/>
        <v>0</v>
      </c>
    </row>
    <row r="248" spans="2:10" ht="14.25" customHeight="1" hidden="1">
      <c r="B248" s="193" t="s">
        <v>315</v>
      </c>
      <c r="C248" s="143" t="s">
        <v>245</v>
      </c>
      <c r="D248" s="143" t="s">
        <v>251</v>
      </c>
      <c r="E248" s="247" t="s">
        <v>414</v>
      </c>
      <c r="F248" s="143" t="s">
        <v>334</v>
      </c>
      <c r="G248" s="143" t="s">
        <v>339</v>
      </c>
      <c r="H248" s="183"/>
      <c r="I248" s="183"/>
      <c r="J248" s="183"/>
    </row>
    <row r="249" spans="2:10" ht="27.75" customHeight="1" hidden="1">
      <c r="B249" s="195" t="s">
        <v>415</v>
      </c>
      <c r="C249" s="143" t="s">
        <v>245</v>
      </c>
      <c r="D249" s="143" t="s">
        <v>251</v>
      </c>
      <c r="E249" s="247" t="s">
        <v>416</v>
      </c>
      <c r="F249" s="143"/>
      <c r="G249" s="143"/>
      <c r="H249" s="183">
        <f aca="true" t="shared" si="52" ref="H249:J251">H250</f>
        <v>0</v>
      </c>
      <c r="I249" s="183">
        <f t="shared" si="52"/>
        <v>0</v>
      </c>
      <c r="J249" s="183">
        <f t="shared" si="52"/>
        <v>0</v>
      </c>
    </row>
    <row r="250" spans="2:10" ht="14.25" customHeight="1" hidden="1">
      <c r="B250" s="196" t="s">
        <v>331</v>
      </c>
      <c r="C250" s="143" t="s">
        <v>245</v>
      </c>
      <c r="D250" s="143" t="s">
        <v>251</v>
      </c>
      <c r="E250" s="247" t="s">
        <v>416</v>
      </c>
      <c r="F250" s="143" t="s">
        <v>332</v>
      </c>
      <c r="G250" s="143"/>
      <c r="H250" s="183">
        <f t="shared" si="52"/>
        <v>0</v>
      </c>
      <c r="I250" s="183">
        <f t="shared" si="52"/>
        <v>0</v>
      </c>
      <c r="J250" s="183">
        <f t="shared" si="52"/>
        <v>0</v>
      </c>
    </row>
    <row r="251" spans="2:10" ht="14.25" customHeight="1" hidden="1">
      <c r="B251" s="196" t="s">
        <v>333</v>
      </c>
      <c r="C251" s="143" t="s">
        <v>245</v>
      </c>
      <c r="D251" s="143" t="s">
        <v>251</v>
      </c>
      <c r="E251" s="247" t="s">
        <v>416</v>
      </c>
      <c r="F251" s="143" t="s">
        <v>334</v>
      </c>
      <c r="G251" s="143"/>
      <c r="H251" s="183">
        <f t="shared" si="52"/>
        <v>0</v>
      </c>
      <c r="I251" s="183">
        <f t="shared" si="52"/>
        <v>0</v>
      </c>
      <c r="J251" s="183">
        <f t="shared" si="52"/>
        <v>0</v>
      </c>
    </row>
    <row r="252" spans="2:10" ht="14.25" customHeight="1" hidden="1">
      <c r="B252" s="193" t="s">
        <v>315</v>
      </c>
      <c r="C252" s="143" t="s">
        <v>245</v>
      </c>
      <c r="D252" s="143" t="s">
        <v>251</v>
      </c>
      <c r="E252" s="247" t="s">
        <v>416</v>
      </c>
      <c r="F252" s="143" t="s">
        <v>334</v>
      </c>
      <c r="G252" s="143" t="s">
        <v>339</v>
      </c>
      <c r="H252" s="183"/>
      <c r="I252" s="183"/>
      <c r="J252" s="183"/>
    </row>
    <row r="253" spans="2:10" ht="14.25" customHeight="1">
      <c r="B253" s="195" t="s">
        <v>417</v>
      </c>
      <c r="C253" s="143" t="s">
        <v>245</v>
      </c>
      <c r="D253" s="143" t="s">
        <v>251</v>
      </c>
      <c r="E253" s="247" t="s">
        <v>418</v>
      </c>
      <c r="F253" s="143"/>
      <c r="G253" s="143"/>
      <c r="H253" s="183">
        <f>H254+H257</f>
        <v>51417.4</v>
      </c>
      <c r="I253" s="183">
        <f>I254+I257</f>
        <v>31231.5</v>
      </c>
      <c r="J253" s="183">
        <f>J254+J257</f>
        <v>33491.5</v>
      </c>
    </row>
    <row r="254" spans="2:10" ht="14.25" customHeight="1">
      <c r="B254" s="196" t="s">
        <v>331</v>
      </c>
      <c r="C254" s="143" t="s">
        <v>245</v>
      </c>
      <c r="D254" s="143" t="s">
        <v>251</v>
      </c>
      <c r="E254" s="247" t="s">
        <v>418</v>
      </c>
      <c r="F254" s="143" t="s">
        <v>332</v>
      </c>
      <c r="G254" s="143"/>
      <c r="H254" s="183">
        <f aca="true" t="shared" si="53" ref="H254:J255">H255</f>
        <v>5317.4</v>
      </c>
      <c r="I254" s="183">
        <f t="shared" si="53"/>
        <v>9011.5</v>
      </c>
      <c r="J254" s="183">
        <f t="shared" si="53"/>
        <v>11271.5</v>
      </c>
    </row>
    <row r="255" spans="2:10" ht="14.25" customHeight="1">
      <c r="B255" s="196" t="s">
        <v>333</v>
      </c>
      <c r="C255" s="143" t="s">
        <v>245</v>
      </c>
      <c r="D255" s="143" t="s">
        <v>251</v>
      </c>
      <c r="E255" s="247" t="s">
        <v>418</v>
      </c>
      <c r="F255" s="143" t="s">
        <v>334</v>
      </c>
      <c r="G255" s="143"/>
      <c r="H255" s="183">
        <f t="shared" si="53"/>
        <v>5317.4</v>
      </c>
      <c r="I255" s="183">
        <f t="shared" si="53"/>
        <v>9011.5</v>
      </c>
      <c r="J255" s="183">
        <f t="shared" si="53"/>
        <v>11271.5</v>
      </c>
    </row>
    <row r="256" spans="2:10" ht="14.25" customHeight="1">
      <c r="B256" s="193" t="s">
        <v>315</v>
      </c>
      <c r="C256" s="143" t="s">
        <v>245</v>
      </c>
      <c r="D256" s="143" t="s">
        <v>251</v>
      </c>
      <c r="E256" s="247" t="s">
        <v>418</v>
      </c>
      <c r="F256" s="143" t="s">
        <v>334</v>
      </c>
      <c r="G256" s="143" t="s">
        <v>339</v>
      </c>
      <c r="H256" s="183">
        <f>'Прил. 7'!I538+'Прил. 7'!I257</f>
        <v>5317.4</v>
      </c>
      <c r="I256" s="183">
        <f>'Прил. 7'!J538+'Прил. 7'!J257</f>
        <v>9011.5</v>
      </c>
      <c r="J256" s="183">
        <f>'Прил. 7'!K538+'Прил. 7'!K257</f>
        <v>11271.5</v>
      </c>
    </row>
    <row r="257" spans="2:10" ht="27.75" customHeight="1">
      <c r="B257" s="187" t="s">
        <v>419</v>
      </c>
      <c r="C257" s="143" t="s">
        <v>245</v>
      </c>
      <c r="D257" s="143" t="s">
        <v>251</v>
      </c>
      <c r="E257" s="247" t="s">
        <v>420</v>
      </c>
      <c r="F257" s="143"/>
      <c r="G257" s="143"/>
      <c r="H257" s="183">
        <f aca="true" t="shared" si="54" ref="H257:J258">H258</f>
        <v>46100</v>
      </c>
      <c r="I257" s="183">
        <f t="shared" si="54"/>
        <v>22220</v>
      </c>
      <c r="J257" s="183">
        <f t="shared" si="54"/>
        <v>22220</v>
      </c>
    </row>
    <row r="258" spans="2:10" ht="14.25">
      <c r="B258" s="196" t="s">
        <v>331</v>
      </c>
      <c r="C258" s="143" t="s">
        <v>245</v>
      </c>
      <c r="D258" s="143" t="s">
        <v>251</v>
      </c>
      <c r="E258" s="247" t="s">
        <v>420</v>
      </c>
      <c r="F258" s="143" t="s">
        <v>332</v>
      </c>
      <c r="G258" s="143"/>
      <c r="H258" s="183">
        <f t="shared" si="54"/>
        <v>46100</v>
      </c>
      <c r="I258" s="183">
        <f t="shared" si="54"/>
        <v>22220</v>
      </c>
      <c r="J258" s="183">
        <f t="shared" si="54"/>
        <v>22220</v>
      </c>
    </row>
    <row r="259" spans="2:12" ht="12.75" customHeight="1">
      <c r="B259" s="196" t="s">
        <v>333</v>
      </c>
      <c r="C259" s="143" t="s">
        <v>245</v>
      </c>
      <c r="D259" s="143" t="s">
        <v>251</v>
      </c>
      <c r="E259" s="247" t="s">
        <v>420</v>
      </c>
      <c r="F259" s="143" t="s">
        <v>334</v>
      </c>
      <c r="G259" s="143"/>
      <c r="H259" s="183">
        <f>H261+H260</f>
        <v>46100</v>
      </c>
      <c r="I259" s="183">
        <f>I261+I260</f>
        <v>22220</v>
      </c>
      <c r="J259" s="183">
        <f>J261+J260</f>
        <v>22220</v>
      </c>
      <c r="L259" s="249"/>
    </row>
    <row r="260" spans="2:10" ht="14.25" customHeight="1">
      <c r="B260" s="193" t="s">
        <v>315</v>
      </c>
      <c r="C260" s="143" t="s">
        <v>245</v>
      </c>
      <c r="D260" s="143" t="s">
        <v>251</v>
      </c>
      <c r="E260" s="247" t="s">
        <v>420</v>
      </c>
      <c r="F260" s="143" t="s">
        <v>334</v>
      </c>
      <c r="G260" s="143" t="s">
        <v>339</v>
      </c>
      <c r="H260" s="183">
        <f>'Прил. 7'!I261</f>
        <v>500</v>
      </c>
      <c r="I260" s="183">
        <f>'Прил. 7'!J261</f>
        <v>220</v>
      </c>
      <c r="J260" s="183">
        <f>'Прил. 7'!K261</f>
        <v>220</v>
      </c>
    </row>
    <row r="261" spans="2:10" ht="14.25" customHeight="1">
      <c r="B261" s="193" t="s">
        <v>316</v>
      </c>
      <c r="C261" s="143" t="s">
        <v>245</v>
      </c>
      <c r="D261" s="143" t="s">
        <v>251</v>
      </c>
      <c r="E261" s="247" t="s">
        <v>421</v>
      </c>
      <c r="F261" s="143" t="s">
        <v>334</v>
      </c>
      <c r="G261" s="143" t="s">
        <v>377</v>
      </c>
      <c r="H261" s="183">
        <f>'Прил. 7'!I262</f>
        <v>45600</v>
      </c>
      <c r="I261" s="183">
        <f>'Прил. 7'!J262</f>
        <v>22000</v>
      </c>
      <c r="J261" s="183">
        <f>'Прил. 7'!K262</f>
        <v>22000</v>
      </c>
    </row>
    <row r="262" spans="2:10" ht="14.25" customHeight="1" hidden="1">
      <c r="B262" s="250" t="s">
        <v>403</v>
      </c>
      <c r="C262" s="143" t="s">
        <v>245</v>
      </c>
      <c r="D262" s="143" t="s">
        <v>251</v>
      </c>
      <c r="E262" s="251" t="s">
        <v>418</v>
      </c>
      <c r="F262" s="143" t="s">
        <v>404</v>
      </c>
      <c r="G262" s="143"/>
      <c r="H262" s="183">
        <f aca="true" t="shared" si="55" ref="H262:J263">H263</f>
        <v>0</v>
      </c>
      <c r="I262" s="183">
        <f t="shared" si="55"/>
        <v>0</v>
      </c>
      <c r="J262" s="183">
        <f t="shared" si="55"/>
        <v>0</v>
      </c>
    </row>
    <row r="263" spans="2:10" ht="14.25" customHeight="1" hidden="1">
      <c r="B263" s="250" t="s">
        <v>194</v>
      </c>
      <c r="C263" s="143" t="s">
        <v>245</v>
      </c>
      <c r="D263" s="143" t="s">
        <v>251</v>
      </c>
      <c r="E263" s="251" t="s">
        <v>418</v>
      </c>
      <c r="F263" s="143" t="s">
        <v>422</v>
      </c>
      <c r="G263" s="143"/>
      <c r="H263" s="183">
        <f t="shared" si="55"/>
        <v>0</v>
      </c>
      <c r="I263" s="183">
        <f t="shared" si="55"/>
        <v>0</v>
      </c>
      <c r="J263" s="183">
        <f t="shared" si="55"/>
        <v>0</v>
      </c>
    </row>
    <row r="264" spans="2:10" ht="14.25" customHeight="1" hidden="1">
      <c r="B264" s="193" t="s">
        <v>315</v>
      </c>
      <c r="C264" s="143" t="s">
        <v>245</v>
      </c>
      <c r="D264" s="143" t="s">
        <v>251</v>
      </c>
      <c r="E264" s="251" t="s">
        <v>418</v>
      </c>
      <c r="F264" s="143" t="s">
        <v>422</v>
      </c>
      <c r="G264" s="143" t="s">
        <v>339</v>
      </c>
      <c r="H264" s="183">
        <f>'Прил. 7'!I545</f>
        <v>0</v>
      </c>
      <c r="I264" s="183">
        <f>'Прил. 7'!J545</f>
        <v>0</v>
      </c>
      <c r="J264" s="183">
        <f>'Прил. 7'!K545</f>
        <v>0</v>
      </c>
    </row>
    <row r="265" spans="2:10" ht="25.5" customHeight="1">
      <c r="B265" s="195" t="s">
        <v>423</v>
      </c>
      <c r="C265" s="143" t="s">
        <v>245</v>
      </c>
      <c r="D265" s="143" t="s">
        <v>251</v>
      </c>
      <c r="E265" s="247" t="s">
        <v>424</v>
      </c>
      <c r="F265" s="143"/>
      <c r="G265" s="143"/>
      <c r="H265" s="183">
        <f>H266+H269</f>
        <v>600</v>
      </c>
      <c r="I265" s="183">
        <f aca="true" t="shared" si="56" ref="I265:J267">I266</f>
        <v>500</v>
      </c>
      <c r="J265" s="183">
        <f t="shared" si="56"/>
        <v>500</v>
      </c>
    </row>
    <row r="266" spans="2:10" ht="15" customHeight="1">
      <c r="B266" s="196" t="s">
        <v>331</v>
      </c>
      <c r="C266" s="143" t="s">
        <v>245</v>
      </c>
      <c r="D266" s="143" t="s">
        <v>251</v>
      </c>
      <c r="E266" s="247" t="s">
        <v>424</v>
      </c>
      <c r="F266" s="143" t="s">
        <v>332</v>
      </c>
      <c r="G266" s="143"/>
      <c r="H266" s="183">
        <f>H267</f>
        <v>600</v>
      </c>
      <c r="I266" s="183">
        <f t="shared" si="56"/>
        <v>500</v>
      </c>
      <c r="J266" s="183">
        <f t="shared" si="56"/>
        <v>500</v>
      </c>
    </row>
    <row r="267" spans="2:10" ht="12.75" customHeight="1">
      <c r="B267" s="196" t="s">
        <v>333</v>
      </c>
      <c r="C267" s="143" t="s">
        <v>245</v>
      </c>
      <c r="D267" s="143" t="s">
        <v>251</v>
      </c>
      <c r="E267" s="247" t="s">
        <v>424</v>
      </c>
      <c r="F267" s="143" t="s">
        <v>334</v>
      </c>
      <c r="G267" s="143"/>
      <c r="H267" s="183">
        <f>H268</f>
        <v>600</v>
      </c>
      <c r="I267" s="183">
        <f t="shared" si="56"/>
        <v>500</v>
      </c>
      <c r="J267" s="183">
        <f t="shared" si="56"/>
        <v>500</v>
      </c>
    </row>
    <row r="268" spans="2:10" ht="12.75" customHeight="1">
      <c r="B268" s="193" t="s">
        <v>315</v>
      </c>
      <c r="C268" s="143" t="s">
        <v>245</v>
      </c>
      <c r="D268" s="143" t="s">
        <v>251</v>
      </c>
      <c r="E268" s="247" t="s">
        <v>424</v>
      </c>
      <c r="F268" s="143" t="s">
        <v>334</v>
      </c>
      <c r="G268" s="143" t="s">
        <v>339</v>
      </c>
      <c r="H268" s="183">
        <f>'Прил. 7'!I266</f>
        <v>600</v>
      </c>
      <c r="I268" s="183">
        <f>'Прил. 7'!J266</f>
        <v>500</v>
      </c>
      <c r="J268" s="183">
        <f>'Прил. 7'!K266</f>
        <v>500</v>
      </c>
    </row>
    <row r="269" spans="2:10" ht="12.75" customHeight="1" hidden="1">
      <c r="B269" s="250" t="s">
        <v>403</v>
      </c>
      <c r="C269" s="143" t="s">
        <v>245</v>
      </c>
      <c r="D269" s="143" t="s">
        <v>251</v>
      </c>
      <c r="E269" s="251" t="s">
        <v>418</v>
      </c>
      <c r="F269" s="143" t="s">
        <v>404</v>
      </c>
      <c r="G269" s="143"/>
      <c r="H269" s="183">
        <f aca="true" t="shared" si="57" ref="H269:J270">H270</f>
        <v>0</v>
      </c>
      <c r="I269" s="183">
        <f t="shared" si="57"/>
        <v>0</v>
      </c>
      <c r="J269" s="183">
        <f t="shared" si="57"/>
        <v>0</v>
      </c>
    </row>
    <row r="270" spans="2:10" ht="12.75" customHeight="1" hidden="1">
      <c r="B270" s="250" t="s">
        <v>194</v>
      </c>
      <c r="C270" s="143" t="s">
        <v>245</v>
      </c>
      <c r="D270" s="143" t="s">
        <v>251</v>
      </c>
      <c r="E270" s="251" t="s">
        <v>418</v>
      </c>
      <c r="F270" s="143" t="s">
        <v>422</v>
      </c>
      <c r="G270" s="143"/>
      <c r="H270" s="183">
        <f t="shared" si="57"/>
        <v>0</v>
      </c>
      <c r="I270" s="183">
        <f t="shared" si="57"/>
        <v>0</v>
      </c>
      <c r="J270" s="183">
        <f t="shared" si="57"/>
        <v>0</v>
      </c>
    </row>
    <row r="271" spans="2:10" ht="12.75" customHeight="1" hidden="1">
      <c r="B271" s="193" t="s">
        <v>315</v>
      </c>
      <c r="C271" s="143" t="s">
        <v>245</v>
      </c>
      <c r="D271" s="143" t="s">
        <v>251</v>
      </c>
      <c r="E271" s="251" t="s">
        <v>418</v>
      </c>
      <c r="F271" s="143" t="s">
        <v>422</v>
      </c>
      <c r="G271" s="143" t="s">
        <v>339</v>
      </c>
      <c r="H271" s="183">
        <f>'Прил. 7'!I549</f>
        <v>0</v>
      </c>
      <c r="I271" s="183"/>
      <c r="J271" s="183"/>
    </row>
    <row r="272" spans="2:10" ht="14.25" customHeight="1">
      <c r="B272" s="252" t="s">
        <v>425</v>
      </c>
      <c r="C272" s="143" t="s">
        <v>245</v>
      </c>
      <c r="D272" s="143" t="s">
        <v>251</v>
      </c>
      <c r="E272" s="247" t="s">
        <v>426</v>
      </c>
      <c r="F272" s="143"/>
      <c r="G272" s="143"/>
      <c r="H272" s="183">
        <f>H276+H273</f>
        <v>4000</v>
      </c>
      <c r="I272" s="183">
        <f>I276+I273</f>
        <v>1000</v>
      </c>
      <c r="J272" s="183">
        <f>J276+J273</f>
        <v>2000</v>
      </c>
    </row>
    <row r="273" spans="2:10" ht="14.25" customHeight="1" hidden="1">
      <c r="B273" s="196" t="s">
        <v>331</v>
      </c>
      <c r="C273" s="143" t="s">
        <v>245</v>
      </c>
      <c r="D273" s="143" t="s">
        <v>251</v>
      </c>
      <c r="E273" s="247" t="s">
        <v>426</v>
      </c>
      <c r="F273" s="143" t="s">
        <v>332</v>
      </c>
      <c r="G273" s="143"/>
      <c r="H273" s="183">
        <f>H275</f>
        <v>0</v>
      </c>
      <c r="I273" s="183">
        <f>'Прил. 7'!J693</f>
        <v>0</v>
      </c>
      <c r="J273" s="183">
        <f>'Прил. 7'!K693</f>
        <v>0</v>
      </c>
    </row>
    <row r="274" spans="2:10" ht="14.25" customHeight="1" hidden="1">
      <c r="B274" s="196" t="s">
        <v>333</v>
      </c>
      <c r="C274" s="143" t="s">
        <v>245</v>
      </c>
      <c r="D274" s="143" t="s">
        <v>251</v>
      </c>
      <c r="E274" s="247" t="s">
        <v>426</v>
      </c>
      <c r="F274" s="143" t="s">
        <v>334</v>
      </c>
      <c r="G274" s="143"/>
      <c r="H274" s="183">
        <f>H275</f>
        <v>0</v>
      </c>
      <c r="I274" s="183">
        <f>'Прил. 7'!J694</f>
        <v>0</v>
      </c>
      <c r="J274" s="183">
        <f>'Прил. 7'!K694</f>
        <v>0</v>
      </c>
    </row>
    <row r="275" spans="2:10" ht="14.25" customHeight="1" hidden="1">
      <c r="B275" s="193" t="s">
        <v>315</v>
      </c>
      <c r="C275" s="143" t="s">
        <v>245</v>
      </c>
      <c r="D275" s="143" t="s">
        <v>251</v>
      </c>
      <c r="E275" s="247" t="s">
        <v>426</v>
      </c>
      <c r="F275" s="143" t="s">
        <v>334</v>
      </c>
      <c r="G275" s="143" t="s">
        <v>339</v>
      </c>
      <c r="H275" s="183">
        <f>'Прил. 7'!I695+'Прил. 7'!I270</f>
        <v>0</v>
      </c>
      <c r="I275" s="183"/>
      <c r="J275" s="183"/>
    </row>
    <row r="276" spans="2:10" ht="12.75" customHeight="1">
      <c r="B276" s="195" t="s">
        <v>403</v>
      </c>
      <c r="C276" s="143" t="s">
        <v>245</v>
      </c>
      <c r="D276" s="143" t="s">
        <v>251</v>
      </c>
      <c r="E276" s="247" t="s">
        <v>426</v>
      </c>
      <c r="F276" s="143" t="s">
        <v>404</v>
      </c>
      <c r="G276" s="143"/>
      <c r="H276" s="183">
        <f aca="true" t="shared" si="58" ref="H276:J277">H277</f>
        <v>4000</v>
      </c>
      <c r="I276" s="183">
        <f t="shared" si="58"/>
        <v>1000</v>
      </c>
      <c r="J276" s="183">
        <f t="shared" si="58"/>
        <v>2000</v>
      </c>
    </row>
    <row r="277" spans="2:10" ht="15" customHeight="1">
      <c r="B277" s="195" t="s">
        <v>194</v>
      </c>
      <c r="C277" s="143" t="s">
        <v>245</v>
      </c>
      <c r="D277" s="143" t="s">
        <v>251</v>
      </c>
      <c r="E277" s="247" t="s">
        <v>426</v>
      </c>
      <c r="F277" s="143" t="s">
        <v>422</v>
      </c>
      <c r="G277" s="143"/>
      <c r="H277" s="183">
        <f t="shared" si="58"/>
        <v>4000</v>
      </c>
      <c r="I277" s="183">
        <f t="shared" si="58"/>
        <v>1000</v>
      </c>
      <c r="J277" s="183">
        <f t="shared" si="58"/>
        <v>2000</v>
      </c>
    </row>
    <row r="278" spans="2:10" ht="12.75" customHeight="1">
      <c r="B278" s="193" t="s">
        <v>315</v>
      </c>
      <c r="C278" s="143" t="s">
        <v>245</v>
      </c>
      <c r="D278" s="143" t="s">
        <v>251</v>
      </c>
      <c r="E278" s="247" t="s">
        <v>426</v>
      </c>
      <c r="F278" s="143" t="s">
        <v>422</v>
      </c>
      <c r="G278" s="143" t="s">
        <v>339</v>
      </c>
      <c r="H278" s="183">
        <f>'Прил. 7'!I553</f>
        <v>4000</v>
      </c>
      <c r="I278" s="183">
        <f>'Прил. 7'!J553</f>
        <v>1000</v>
      </c>
      <c r="J278" s="183">
        <f>'Прил. 7'!K553</f>
        <v>2000</v>
      </c>
    </row>
    <row r="279" spans="2:10" ht="27.75" customHeight="1" hidden="1">
      <c r="B279" s="195" t="s">
        <v>427</v>
      </c>
      <c r="C279" s="143" t="s">
        <v>245</v>
      </c>
      <c r="D279" s="143" t="s">
        <v>251</v>
      </c>
      <c r="E279" s="247" t="s">
        <v>428</v>
      </c>
      <c r="F279" s="143"/>
      <c r="G279" s="143"/>
      <c r="H279" s="183">
        <f aca="true" t="shared" si="59" ref="H279:J281">H280</f>
        <v>0</v>
      </c>
      <c r="I279" s="183">
        <f t="shared" si="59"/>
        <v>0</v>
      </c>
      <c r="J279" s="183">
        <f t="shared" si="59"/>
        <v>0</v>
      </c>
    </row>
    <row r="280" spans="2:10" ht="14.25" customHeight="1" hidden="1">
      <c r="B280" s="196" t="s">
        <v>331</v>
      </c>
      <c r="C280" s="143" t="s">
        <v>245</v>
      </c>
      <c r="D280" s="143" t="s">
        <v>251</v>
      </c>
      <c r="E280" s="247" t="s">
        <v>428</v>
      </c>
      <c r="F280" s="143" t="s">
        <v>332</v>
      </c>
      <c r="G280" s="143"/>
      <c r="H280" s="183">
        <f t="shared" si="59"/>
        <v>0</v>
      </c>
      <c r="I280" s="183">
        <f t="shared" si="59"/>
        <v>0</v>
      </c>
      <c r="J280" s="183">
        <f t="shared" si="59"/>
        <v>0</v>
      </c>
    </row>
    <row r="281" spans="2:10" ht="14.25" customHeight="1" hidden="1">
      <c r="B281" s="196" t="s">
        <v>333</v>
      </c>
      <c r="C281" s="143" t="s">
        <v>245</v>
      </c>
      <c r="D281" s="143" t="s">
        <v>251</v>
      </c>
      <c r="E281" s="247" t="s">
        <v>428</v>
      </c>
      <c r="F281" s="143" t="s">
        <v>334</v>
      </c>
      <c r="G281" s="143"/>
      <c r="H281" s="183">
        <f t="shared" si="59"/>
        <v>0</v>
      </c>
      <c r="I281" s="183">
        <f t="shared" si="59"/>
        <v>0</v>
      </c>
      <c r="J281" s="183">
        <f t="shared" si="59"/>
        <v>0</v>
      </c>
    </row>
    <row r="282" spans="2:10" ht="14.25" customHeight="1" hidden="1">
      <c r="B282" s="193" t="s">
        <v>315</v>
      </c>
      <c r="C282" s="143" t="s">
        <v>245</v>
      </c>
      <c r="D282" s="143" t="s">
        <v>251</v>
      </c>
      <c r="E282" s="247" t="s">
        <v>428</v>
      </c>
      <c r="F282" s="143" t="s">
        <v>334</v>
      </c>
      <c r="G282" s="143" t="s">
        <v>339</v>
      </c>
      <c r="H282" s="183">
        <f>'Прил. 7'!I274</f>
        <v>0</v>
      </c>
      <c r="I282" s="183">
        <f>'Прил. 7'!J274</f>
        <v>0</v>
      </c>
      <c r="J282" s="183">
        <f>'Прил. 7'!K274</f>
        <v>0</v>
      </c>
    </row>
    <row r="283" spans="2:10" ht="28.5">
      <c r="B283" s="195" t="s">
        <v>429</v>
      </c>
      <c r="C283" s="143" t="s">
        <v>245</v>
      </c>
      <c r="D283" s="143" t="s">
        <v>251</v>
      </c>
      <c r="E283" s="247" t="s">
        <v>430</v>
      </c>
      <c r="F283" s="143"/>
      <c r="G283" s="143"/>
      <c r="H283" s="183">
        <f aca="true" t="shared" si="60" ref="H283:J285">H284</f>
        <v>2780.4</v>
      </c>
      <c r="I283" s="183">
        <f t="shared" si="60"/>
        <v>2781.4</v>
      </c>
      <c r="J283" s="183">
        <f t="shared" si="60"/>
        <v>0</v>
      </c>
    </row>
    <row r="284" spans="2:10" ht="14.25">
      <c r="B284" s="196" t="s">
        <v>331</v>
      </c>
      <c r="C284" s="143" t="s">
        <v>245</v>
      </c>
      <c r="D284" s="143" t="s">
        <v>251</v>
      </c>
      <c r="E284" s="247" t="s">
        <v>430</v>
      </c>
      <c r="F284" s="143" t="s">
        <v>332</v>
      </c>
      <c r="G284" s="143"/>
      <c r="H284" s="183">
        <f t="shared" si="60"/>
        <v>2780.4</v>
      </c>
      <c r="I284" s="183">
        <f t="shared" si="60"/>
        <v>2781.4</v>
      </c>
      <c r="J284" s="183">
        <f t="shared" si="60"/>
        <v>0</v>
      </c>
    </row>
    <row r="285" spans="2:10" ht="14.25">
      <c r="B285" s="196" t="s">
        <v>333</v>
      </c>
      <c r="C285" s="143" t="s">
        <v>245</v>
      </c>
      <c r="D285" s="143" t="s">
        <v>251</v>
      </c>
      <c r="E285" s="247" t="s">
        <v>430</v>
      </c>
      <c r="F285" s="143" t="s">
        <v>334</v>
      </c>
      <c r="G285" s="143"/>
      <c r="H285" s="183">
        <f t="shared" si="60"/>
        <v>2780.4</v>
      </c>
      <c r="I285" s="183">
        <f t="shared" si="60"/>
        <v>2781.4</v>
      </c>
      <c r="J285" s="183">
        <f t="shared" si="60"/>
        <v>0</v>
      </c>
    </row>
    <row r="286" spans="2:10" ht="12.75" customHeight="1">
      <c r="B286" s="193" t="s">
        <v>315</v>
      </c>
      <c r="C286" s="143" t="s">
        <v>245</v>
      </c>
      <c r="D286" s="143" t="s">
        <v>251</v>
      </c>
      <c r="E286" s="247" t="s">
        <v>430</v>
      </c>
      <c r="F286" s="143" t="s">
        <v>334</v>
      </c>
      <c r="G286" s="143" t="s">
        <v>339</v>
      </c>
      <c r="H286" s="183">
        <f>'Прил. 7'!I62</f>
        <v>2780.4</v>
      </c>
      <c r="I286" s="183">
        <f>'Прил. 7'!J62</f>
        <v>2781.4</v>
      </c>
      <c r="J286" s="183">
        <f>'Прил. 7'!K62</f>
        <v>0</v>
      </c>
    </row>
    <row r="287" spans="2:10" ht="12.75" customHeight="1">
      <c r="B287" s="184" t="s">
        <v>252</v>
      </c>
      <c r="C287" s="142" t="s">
        <v>253</v>
      </c>
      <c r="D287" s="142"/>
      <c r="E287" s="142"/>
      <c r="F287" s="142"/>
      <c r="G287" s="142"/>
      <c r="H287" s="182">
        <f>H320+H374+H441+H291</f>
        <v>22644.6</v>
      </c>
      <c r="I287" s="182">
        <f>I320+I374+I441+I291</f>
        <v>2559</v>
      </c>
      <c r="J287" s="182">
        <f>J320+J374+J441+J291</f>
        <v>115</v>
      </c>
    </row>
    <row r="288" spans="2:10" ht="12.75" customHeight="1">
      <c r="B288" s="184" t="s">
        <v>315</v>
      </c>
      <c r="C288" s="142"/>
      <c r="D288" s="142"/>
      <c r="E288" s="142"/>
      <c r="F288" s="142"/>
      <c r="G288" s="142" t="s">
        <v>339</v>
      </c>
      <c r="H288" s="182">
        <f>H329+H333+H340+H344+H428+H446+H449+H452+H336+H364+H408+H423+H419+H401+H404+H321+H373+H348+H440+H306+H313+H300+H296+H435+H380+H386+H414+H432+H352+H392+H357</f>
        <v>9523.7</v>
      </c>
      <c r="I288" s="182">
        <f>I329+I333+I340+I344+I428+I446+I449+I452+I336+I364+I408+I423+I419+I401+I404+I321+I373+I348+I440+I306+I313+I300+I296+I435+I380+I386+I414+I432+I352+I392+I357</f>
        <v>2559</v>
      </c>
      <c r="J288" s="182">
        <f>J329+J333+J340+J344+J428+J446+J449+J452+J336+J364+J408+J423+J419+J401+J404+J321+J373+J348+J440+J306+J313+J300+J296+J435+J380+J386+J414+J432+J352+J392+J357</f>
        <v>115</v>
      </c>
    </row>
    <row r="289" spans="2:10" ht="12.75" customHeight="1">
      <c r="B289" s="184" t="s">
        <v>316</v>
      </c>
      <c r="C289" s="142"/>
      <c r="D289" s="142"/>
      <c r="E289" s="142"/>
      <c r="F289" s="142"/>
      <c r="G289" s="142" t="s">
        <v>377</v>
      </c>
      <c r="H289" s="182">
        <f>H368+H409+H397+H456+H307+H314+H381+H387+H353+H358</f>
        <v>13120.9</v>
      </c>
      <c r="I289" s="182">
        <f>I368+I409+I397+I456+I307+I314+I381+I387+I353+I358</f>
        <v>0</v>
      </c>
      <c r="J289" s="182">
        <f>J368+J409+J397+J456+J307+J314+J381+J387+J353+J358</f>
        <v>0</v>
      </c>
    </row>
    <row r="290" spans="2:10" ht="12.75" customHeight="1">
      <c r="B290" s="181" t="s">
        <v>317</v>
      </c>
      <c r="C290" s="142"/>
      <c r="D290" s="142"/>
      <c r="E290" s="142"/>
      <c r="F290" s="142"/>
      <c r="G290" s="142" t="s">
        <v>349</v>
      </c>
      <c r="H290" s="182">
        <f>H308+H315+H382+H388+H359</f>
        <v>0</v>
      </c>
      <c r="I290" s="182">
        <f>I308+I315+I382+I388+I359</f>
        <v>0</v>
      </c>
      <c r="J290" s="182">
        <f>J308+J315+J382+J388+J359</f>
        <v>0</v>
      </c>
    </row>
    <row r="291" spans="2:10" ht="12.75" customHeight="1">
      <c r="B291" s="238" t="s">
        <v>254</v>
      </c>
      <c r="C291" s="186" t="s">
        <v>253</v>
      </c>
      <c r="D291" s="186" t="s">
        <v>255</v>
      </c>
      <c r="E291" s="191"/>
      <c r="F291" s="139"/>
      <c r="G291" s="142"/>
      <c r="H291" s="144">
        <f>H292+H301</f>
        <v>113.9</v>
      </c>
      <c r="I291" s="144">
        <f>I292+I301</f>
        <v>100</v>
      </c>
      <c r="J291" s="144">
        <f>J292+J301</f>
        <v>115</v>
      </c>
    </row>
    <row r="292" spans="2:10" ht="12.75" customHeight="1">
      <c r="B292" s="193" t="s">
        <v>319</v>
      </c>
      <c r="C292" s="143" t="s">
        <v>253</v>
      </c>
      <c r="D292" s="143" t="s">
        <v>255</v>
      </c>
      <c r="E292" s="191" t="s">
        <v>320</v>
      </c>
      <c r="F292" s="139"/>
      <c r="G292" s="142"/>
      <c r="H292" s="144">
        <f>H297+'Прил. 7'!I698</f>
        <v>113.9</v>
      </c>
      <c r="I292" s="144">
        <f>I297</f>
        <v>100</v>
      </c>
      <c r="J292" s="144">
        <f>J297</f>
        <v>115</v>
      </c>
    </row>
    <row r="293" spans="2:10" ht="27.75" customHeight="1" hidden="1">
      <c r="B293" s="126" t="s">
        <v>431</v>
      </c>
      <c r="C293" s="143" t="s">
        <v>253</v>
      </c>
      <c r="D293" s="143" t="s">
        <v>255</v>
      </c>
      <c r="E293" s="191" t="s">
        <v>432</v>
      </c>
      <c r="F293" s="139"/>
      <c r="G293" s="142"/>
      <c r="H293" s="144">
        <f>'Прил. 7'!I699</f>
        <v>0</v>
      </c>
      <c r="I293" s="144">
        <f>'Прил. 7'!J699</f>
        <v>0</v>
      </c>
      <c r="J293" s="144">
        <f>'Прил. 7'!K699</f>
        <v>0</v>
      </c>
    </row>
    <row r="294" spans="2:10" ht="12.75" customHeight="1" hidden="1">
      <c r="B294" s="187" t="s">
        <v>331</v>
      </c>
      <c r="C294" s="143" t="s">
        <v>253</v>
      </c>
      <c r="D294" s="143" t="s">
        <v>255</v>
      </c>
      <c r="E294" s="191" t="s">
        <v>432</v>
      </c>
      <c r="F294" s="137">
        <v>200</v>
      </c>
      <c r="G294" s="142"/>
      <c r="H294" s="144">
        <f>'Прил. 7'!I700</f>
        <v>0</v>
      </c>
      <c r="I294" s="144">
        <f>'Прил. 7'!J700</f>
        <v>0</v>
      </c>
      <c r="J294" s="144">
        <f>'Прил. 7'!K700</f>
        <v>0</v>
      </c>
    </row>
    <row r="295" spans="2:10" ht="12.75" customHeight="1" hidden="1">
      <c r="B295" s="187" t="s">
        <v>333</v>
      </c>
      <c r="C295" s="143" t="s">
        <v>253</v>
      </c>
      <c r="D295" s="143" t="s">
        <v>255</v>
      </c>
      <c r="E295" s="191" t="s">
        <v>432</v>
      </c>
      <c r="F295" s="137">
        <v>240</v>
      </c>
      <c r="G295" s="142"/>
      <c r="H295" s="144">
        <f>'Прил. 7'!I701</f>
        <v>0</v>
      </c>
      <c r="I295" s="144">
        <f>'Прил. 7'!J701</f>
        <v>0</v>
      </c>
      <c r="J295" s="144">
        <f>'Прил. 7'!K701</f>
        <v>0</v>
      </c>
    </row>
    <row r="296" spans="2:10" ht="12.75" customHeight="1" hidden="1">
      <c r="B296" s="187" t="s">
        <v>315</v>
      </c>
      <c r="C296" s="143" t="s">
        <v>253</v>
      </c>
      <c r="D296" s="143" t="s">
        <v>255</v>
      </c>
      <c r="E296" s="191" t="s">
        <v>432</v>
      </c>
      <c r="F296" s="137">
        <v>240</v>
      </c>
      <c r="G296" s="143" t="s">
        <v>339</v>
      </c>
      <c r="H296" s="144">
        <f>'Прил. 7'!I702</f>
        <v>0</v>
      </c>
      <c r="I296" s="144"/>
      <c r="J296" s="144"/>
    </row>
    <row r="297" spans="2:10" ht="41.25" customHeight="1">
      <c r="B297" s="187" t="s">
        <v>433</v>
      </c>
      <c r="C297" s="143" t="s">
        <v>253</v>
      </c>
      <c r="D297" s="143" t="s">
        <v>255</v>
      </c>
      <c r="E297" s="191" t="s">
        <v>434</v>
      </c>
      <c r="F297" s="139"/>
      <c r="G297" s="142"/>
      <c r="H297" s="144">
        <f aca="true" t="shared" si="61" ref="H297:J299">H298</f>
        <v>113.9</v>
      </c>
      <c r="I297" s="144">
        <f t="shared" si="61"/>
        <v>100</v>
      </c>
      <c r="J297" s="144">
        <f t="shared" si="61"/>
        <v>115</v>
      </c>
    </row>
    <row r="298" spans="2:10" ht="12.75" customHeight="1">
      <c r="B298" s="196" t="s">
        <v>331</v>
      </c>
      <c r="C298" s="143" t="s">
        <v>253</v>
      </c>
      <c r="D298" s="143" t="s">
        <v>255</v>
      </c>
      <c r="E298" s="191" t="s">
        <v>434</v>
      </c>
      <c r="F298" s="137">
        <v>200</v>
      </c>
      <c r="G298" s="142"/>
      <c r="H298" s="144">
        <f t="shared" si="61"/>
        <v>113.9</v>
      </c>
      <c r="I298" s="144">
        <f t="shared" si="61"/>
        <v>100</v>
      </c>
      <c r="J298" s="144">
        <f t="shared" si="61"/>
        <v>115</v>
      </c>
    </row>
    <row r="299" spans="2:10" ht="12.75" customHeight="1">
      <c r="B299" s="196" t="s">
        <v>333</v>
      </c>
      <c r="C299" s="143" t="s">
        <v>253</v>
      </c>
      <c r="D299" s="143" t="s">
        <v>255</v>
      </c>
      <c r="E299" s="191" t="s">
        <v>434</v>
      </c>
      <c r="F299" s="137">
        <v>240</v>
      </c>
      <c r="G299" s="142"/>
      <c r="H299" s="144">
        <f t="shared" si="61"/>
        <v>113.9</v>
      </c>
      <c r="I299" s="144">
        <f t="shared" si="61"/>
        <v>100</v>
      </c>
      <c r="J299" s="144">
        <f t="shared" si="61"/>
        <v>115</v>
      </c>
    </row>
    <row r="300" spans="2:10" ht="12.75" customHeight="1">
      <c r="B300" s="193" t="s">
        <v>315</v>
      </c>
      <c r="C300" s="143" t="s">
        <v>253</v>
      </c>
      <c r="D300" s="143" t="s">
        <v>255</v>
      </c>
      <c r="E300" s="191" t="s">
        <v>434</v>
      </c>
      <c r="F300" s="137">
        <v>240</v>
      </c>
      <c r="G300" s="143" t="s">
        <v>339</v>
      </c>
      <c r="H300" s="144">
        <f>'Прил. 7'!I69</f>
        <v>113.9</v>
      </c>
      <c r="I300" s="144">
        <f>'Прил. 7'!J69</f>
        <v>100</v>
      </c>
      <c r="J300" s="144">
        <f>'Прил. 7'!K69</f>
        <v>115</v>
      </c>
    </row>
    <row r="301" spans="2:10" ht="12.75" customHeight="1" hidden="1">
      <c r="B301" s="187" t="s">
        <v>319</v>
      </c>
      <c r="C301" s="143" t="s">
        <v>253</v>
      </c>
      <c r="D301" s="143" t="s">
        <v>255</v>
      </c>
      <c r="E301" s="253" t="s">
        <v>435</v>
      </c>
      <c r="F301" s="143"/>
      <c r="G301" s="143"/>
      <c r="H301" s="144">
        <f>H302+H309</f>
        <v>0</v>
      </c>
      <c r="I301" s="144">
        <f>I302+I309</f>
        <v>0</v>
      </c>
      <c r="J301" s="144">
        <f>J302+J309</f>
        <v>0</v>
      </c>
    </row>
    <row r="302" spans="2:10" ht="28.5" customHeight="1" hidden="1">
      <c r="B302" s="187" t="s">
        <v>436</v>
      </c>
      <c r="C302" s="143" t="s">
        <v>253</v>
      </c>
      <c r="D302" s="143" t="s">
        <v>255</v>
      </c>
      <c r="E302" s="253" t="s">
        <v>437</v>
      </c>
      <c r="F302" s="143"/>
      <c r="G302" s="143"/>
      <c r="H302" s="144">
        <f aca="true" t="shared" si="62" ref="H302:J304">H303</f>
        <v>0</v>
      </c>
      <c r="I302" s="144">
        <f t="shared" si="62"/>
        <v>0</v>
      </c>
      <c r="J302" s="144">
        <f t="shared" si="62"/>
        <v>0</v>
      </c>
    </row>
    <row r="303" spans="2:10" ht="12.75" customHeight="1" hidden="1">
      <c r="B303" s="254" t="s">
        <v>438</v>
      </c>
      <c r="C303" s="143" t="s">
        <v>253</v>
      </c>
      <c r="D303" s="143" t="s">
        <v>255</v>
      </c>
      <c r="E303" s="253" t="s">
        <v>437</v>
      </c>
      <c r="F303" s="255" t="s">
        <v>439</v>
      </c>
      <c r="G303" s="143"/>
      <c r="H303" s="144">
        <f t="shared" si="62"/>
        <v>0</v>
      </c>
      <c r="I303" s="144">
        <f t="shared" si="62"/>
        <v>0</v>
      </c>
      <c r="J303" s="144">
        <f t="shared" si="62"/>
        <v>0</v>
      </c>
    </row>
    <row r="304" spans="2:10" ht="12.75" customHeight="1" hidden="1">
      <c r="B304" s="256" t="s">
        <v>440</v>
      </c>
      <c r="C304" s="143" t="s">
        <v>253</v>
      </c>
      <c r="D304" s="143" t="s">
        <v>255</v>
      </c>
      <c r="E304" s="253" t="s">
        <v>437</v>
      </c>
      <c r="F304" s="257" t="s">
        <v>441</v>
      </c>
      <c r="G304" s="143"/>
      <c r="H304" s="144">
        <f t="shared" si="62"/>
        <v>0</v>
      </c>
      <c r="I304" s="144">
        <f t="shared" si="62"/>
        <v>0</v>
      </c>
      <c r="J304" s="144">
        <f t="shared" si="62"/>
        <v>0</v>
      </c>
    </row>
    <row r="305" spans="2:10" ht="26.25" customHeight="1" hidden="1">
      <c r="B305" s="256" t="s">
        <v>442</v>
      </c>
      <c r="C305" s="143" t="s">
        <v>253</v>
      </c>
      <c r="D305" s="143" t="s">
        <v>255</v>
      </c>
      <c r="E305" s="253" t="s">
        <v>437</v>
      </c>
      <c r="F305" s="257" t="s">
        <v>443</v>
      </c>
      <c r="G305" s="143"/>
      <c r="H305" s="144">
        <f>H306+H307+H308</f>
        <v>0</v>
      </c>
      <c r="I305" s="144">
        <f>I306+I307+I308</f>
        <v>0</v>
      </c>
      <c r="J305" s="144">
        <f>J306+J307+J308</f>
        <v>0</v>
      </c>
    </row>
    <row r="306" spans="2:10" ht="12.75" customHeight="1" hidden="1">
      <c r="B306" s="187" t="s">
        <v>315</v>
      </c>
      <c r="C306" s="143" t="s">
        <v>253</v>
      </c>
      <c r="D306" s="143" t="s">
        <v>255</v>
      </c>
      <c r="E306" s="253" t="s">
        <v>437</v>
      </c>
      <c r="F306" s="143" t="s">
        <v>443</v>
      </c>
      <c r="G306" s="143" t="s">
        <v>444</v>
      </c>
      <c r="H306" s="144">
        <f>'Прил. 7'!I282</f>
        <v>0</v>
      </c>
      <c r="I306" s="144">
        <f>'Прил. 7'!J282</f>
        <v>0</v>
      </c>
      <c r="J306" s="144">
        <f>'Прил. 7'!K282</f>
        <v>0</v>
      </c>
    </row>
    <row r="307" spans="2:10" ht="12.75" customHeight="1" hidden="1">
      <c r="B307" s="187" t="s">
        <v>316</v>
      </c>
      <c r="C307" s="143" t="s">
        <v>253</v>
      </c>
      <c r="D307" s="143" t="s">
        <v>255</v>
      </c>
      <c r="E307" s="253" t="s">
        <v>437</v>
      </c>
      <c r="F307" s="143" t="s">
        <v>443</v>
      </c>
      <c r="G307" s="143" t="s">
        <v>377</v>
      </c>
      <c r="H307" s="144">
        <f>'Прил. 7'!I283</f>
        <v>0</v>
      </c>
      <c r="I307" s="144">
        <f>'Прил. 7'!J283</f>
        <v>0</v>
      </c>
      <c r="J307" s="144">
        <f>'Прил. 7'!K283</f>
        <v>0</v>
      </c>
    </row>
    <row r="308" spans="2:10" ht="12.75" customHeight="1" hidden="1">
      <c r="B308" s="187" t="s">
        <v>317</v>
      </c>
      <c r="C308" s="143" t="s">
        <v>253</v>
      </c>
      <c r="D308" s="143" t="s">
        <v>255</v>
      </c>
      <c r="E308" s="253" t="s">
        <v>437</v>
      </c>
      <c r="F308" s="143" t="s">
        <v>443</v>
      </c>
      <c r="G308" s="143" t="s">
        <v>349</v>
      </c>
      <c r="H308" s="144">
        <f>'Прил. 7'!I284</f>
        <v>0</v>
      </c>
      <c r="I308" s="144">
        <f>'Прил. 7'!J284</f>
        <v>0</v>
      </c>
      <c r="J308" s="144">
        <f>'Прил. 7'!K284</f>
        <v>0</v>
      </c>
    </row>
    <row r="309" spans="2:10" ht="28.5" customHeight="1" hidden="1">
      <c r="B309" s="187" t="s">
        <v>445</v>
      </c>
      <c r="C309" s="143" t="s">
        <v>253</v>
      </c>
      <c r="D309" s="143" t="s">
        <v>255</v>
      </c>
      <c r="E309" s="253" t="s">
        <v>446</v>
      </c>
      <c r="F309" s="143"/>
      <c r="G309" s="143"/>
      <c r="H309" s="144">
        <f>H310+H316</f>
        <v>0</v>
      </c>
      <c r="I309" s="144">
        <f aca="true" t="shared" si="63" ref="I309:J311">I310</f>
        <v>0</v>
      </c>
      <c r="J309" s="144">
        <f t="shared" si="63"/>
        <v>0</v>
      </c>
    </row>
    <row r="310" spans="2:10" ht="12.75" customHeight="1" hidden="1">
      <c r="B310" s="254" t="s">
        <v>438</v>
      </c>
      <c r="C310" s="143" t="s">
        <v>253</v>
      </c>
      <c r="D310" s="143" t="s">
        <v>255</v>
      </c>
      <c r="E310" s="253" t="s">
        <v>446</v>
      </c>
      <c r="F310" s="255" t="s">
        <v>439</v>
      </c>
      <c r="G310" s="143"/>
      <c r="H310" s="144">
        <f>H311</f>
        <v>0</v>
      </c>
      <c r="I310" s="144">
        <f t="shared" si="63"/>
        <v>0</v>
      </c>
      <c r="J310" s="144">
        <f t="shared" si="63"/>
        <v>0</v>
      </c>
    </row>
    <row r="311" spans="2:10" ht="12.75" customHeight="1" hidden="1">
      <c r="B311" s="256" t="s">
        <v>440</v>
      </c>
      <c r="C311" s="143" t="s">
        <v>253</v>
      </c>
      <c r="D311" s="143" t="s">
        <v>255</v>
      </c>
      <c r="E311" s="253" t="s">
        <v>446</v>
      </c>
      <c r="F311" s="257" t="s">
        <v>441</v>
      </c>
      <c r="G311" s="143"/>
      <c r="H311" s="144">
        <f>H312</f>
        <v>0</v>
      </c>
      <c r="I311" s="144">
        <f t="shared" si="63"/>
        <v>0</v>
      </c>
      <c r="J311" s="144">
        <f t="shared" si="63"/>
        <v>0</v>
      </c>
    </row>
    <row r="312" spans="2:10" ht="26.25" customHeight="1" hidden="1">
      <c r="B312" s="256" t="s">
        <v>442</v>
      </c>
      <c r="C312" s="143" t="s">
        <v>253</v>
      </c>
      <c r="D312" s="143" t="s">
        <v>255</v>
      </c>
      <c r="E312" s="253" t="s">
        <v>446</v>
      </c>
      <c r="F312" s="257" t="s">
        <v>443</v>
      </c>
      <c r="G312" s="143"/>
      <c r="H312" s="144">
        <f>H313+H314+H315</f>
        <v>0</v>
      </c>
      <c r="I312" s="144">
        <f>I313+I314+I315</f>
        <v>0</v>
      </c>
      <c r="J312" s="144">
        <f>J313+J314+J315</f>
        <v>0</v>
      </c>
    </row>
    <row r="313" spans="2:10" ht="12.75" customHeight="1" hidden="1">
      <c r="B313" s="187" t="s">
        <v>315</v>
      </c>
      <c r="C313" s="143" t="s">
        <v>253</v>
      </c>
      <c r="D313" s="143" t="s">
        <v>255</v>
      </c>
      <c r="E313" s="253" t="s">
        <v>447</v>
      </c>
      <c r="F313" s="143" t="s">
        <v>443</v>
      </c>
      <c r="G313" s="143" t="s">
        <v>444</v>
      </c>
      <c r="H313" s="144">
        <f>'Прил. 7'!I74</f>
        <v>0</v>
      </c>
      <c r="I313" s="144">
        <f>'Прил. 7'!J289</f>
        <v>0</v>
      </c>
      <c r="J313" s="144">
        <f>'Прил. 7'!K289</f>
        <v>0</v>
      </c>
    </row>
    <row r="314" spans="2:10" ht="12.75" customHeight="1" hidden="1">
      <c r="B314" s="187" t="s">
        <v>316</v>
      </c>
      <c r="C314" s="143" t="s">
        <v>253</v>
      </c>
      <c r="D314" s="143" t="s">
        <v>255</v>
      </c>
      <c r="E314" s="253" t="s">
        <v>446</v>
      </c>
      <c r="F314" s="143" t="s">
        <v>443</v>
      </c>
      <c r="G314" s="143" t="s">
        <v>377</v>
      </c>
      <c r="H314" s="144">
        <f>'Прил. 7'!I75</f>
        <v>0</v>
      </c>
      <c r="I314" s="144">
        <f>'Прил. 7'!J290</f>
        <v>0</v>
      </c>
      <c r="J314" s="144">
        <f>'Прил. 7'!K290</f>
        <v>0</v>
      </c>
    </row>
    <row r="315" spans="2:10" ht="12.75" customHeight="1" hidden="1">
      <c r="B315" s="187" t="s">
        <v>317</v>
      </c>
      <c r="C315" s="143" t="s">
        <v>253</v>
      </c>
      <c r="D315" s="143" t="s">
        <v>255</v>
      </c>
      <c r="E315" s="253" t="s">
        <v>446</v>
      </c>
      <c r="F315" s="143" t="s">
        <v>443</v>
      </c>
      <c r="G315" s="143" t="s">
        <v>349</v>
      </c>
      <c r="H315" s="144">
        <f>'Прил. 7'!I291</f>
        <v>0</v>
      </c>
      <c r="I315" s="144">
        <f>'Прил. 7'!J291</f>
        <v>0</v>
      </c>
      <c r="J315" s="144">
        <f>'Прил. 7'!K291</f>
        <v>0</v>
      </c>
    </row>
    <row r="316" spans="2:10" ht="12.75" customHeight="1" hidden="1">
      <c r="B316" s="197" t="s">
        <v>335</v>
      </c>
      <c r="C316" s="143" t="s">
        <v>253</v>
      </c>
      <c r="D316" s="143" t="s">
        <v>255</v>
      </c>
      <c r="E316" s="253" t="s">
        <v>446</v>
      </c>
      <c r="F316" s="143" t="s">
        <v>336</v>
      </c>
      <c r="G316" s="143"/>
      <c r="H316" s="144">
        <f>H317</f>
        <v>0</v>
      </c>
      <c r="I316" s="144">
        <f>I317</f>
        <v>0</v>
      </c>
      <c r="J316" s="144">
        <f>J317</f>
        <v>0</v>
      </c>
    </row>
    <row r="317" spans="2:10" ht="12.75" customHeight="1" hidden="1">
      <c r="B317" s="197" t="s">
        <v>337</v>
      </c>
      <c r="C317" s="143" t="s">
        <v>253</v>
      </c>
      <c r="D317" s="143" t="s">
        <v>255</v>
      </c>
      <c r="E317" s="253" t="s">
        <v>446</v>
      </c>
      <c r="F317" s="143" t="s">
        <v>338</v>
      </c>
      <c r="G317" s="143"/>
      <c r="H317" s="144">
        <f>H318+H319</f>
        <v>0</v>
      </c>
      <c r="I317" s="144">
        <f>I318+I319</f>
        <v>0</v>
      </c>
      <c r="J317" s="144">
        <f>J318+J319</f>
        <v>0</v>
      </c>
    </row>
    <row r="318" spans="2:10" ht="12.75" customHeight="1" hidden="1">
      <c r="B318" s="197" t="s">
        <v>315</v>
      </c>
      <c r="C318" s="143" t="s">
        <v>253</v>
      </c>
      <c r="D318" s="143" t="s">
        <v>255</v>
      </c>
      <c r="E318" s="253" t="s">
        <v>447</v>
      </c>
      <c r="F318" s="143" t="s">
        <v>338</v>
      </c>
      <c r="G318" s="143" t="s">
        <v>339</v>
      </c>
      <c r="H318" s="144">
        <f>'Прил. 7'!I289</f>
        <v>0</v>
      </c>
      <c r="I318" s="144"/>
      <c r="J318" s="144"/>
    </row>
    <row r="319" spans="2:10" ht="12.75" customHeight="1" hidden="1">
      <c r="B319" s="187" t="s">
        <v>316</v>
      </c>
      <c r="C319" s="143" t="s">
        <v>253</v>
      </c>
      <c r="D319" s="143" t="s">
        <v>255</v>
      </c>
      <c r="E319" s="253" t="s">
        <v>446</v>
      </c>
      <c r="F319" s="143" t="s">
        <v>338</v>
      </c>
      <c r="G319" s="143" t="s">
        <v>377</v>
      </c>
      <c r="H319" s="144">
        <f>'Прил. 7'!I290</f>
        <v>0</v>
      </c>
      <c r="I319" s="144"/>
      <c r="J319" s="144"/>
    </row>
    <row r="320" spans="2:10" ht="12.75" customHeight="1">
      <c r="B320" s="258" t="s">
        <v>256</v>
      </c>
      <c r="C320" s="186" t="s">
        <v>253</v>
      </c>
      <c r="D320" s="186" t="s">
        <v>257</v>
      </c>
      <c r="E320" s="143"/>
      <c r="F320" s="143"/>
      <c r="G320" s="143"/>
      <c r="H320" s="183">
        <f>H325+H365+H360+H322+H369</f>
        <v>19505.6</v>
      </c>
      <c r="I320" s="183">
        <f>I325+I365+I360+I322+I369</f>
        <v>0</v>
      </c>
      <c r="J320" s="183">
        <f>J325+J365+J360+J322+J369</f>
        <v>0</v>
      </c>
    </row>
    <row r="321" spans="2:10" ht="12.75" customHeight="1" hidden="1">
      <c r="B321" s="259" t="s">
        <v>319</v>
      </c>
      <c r="C321" s="143" t="s">
        <v>253</v>
      </c>
      <c r="D321" s="143" t="s">
        <v>257</v>
      </c>
      <c r="E321" s="143" t="s">
        <v>320</v>
      </c>
      <c r="F321" s="143"/>
      <c r="G321" s="143"/>
      <c r="H321" s="183">
        <f aca="true" t="shared" si="64" ref="H321:J323">H322</f>
        <v>0</v>
      </c>
      <c r="I321" s="183">
        <f t="shared" si="64"/>
        <v>0</v>
      </c>
      <c r="J321" s="183">
        <f t="shared" si="64"/>
        <v>0</v>
      </c>
    </row>
    <row r="322" spans="2:10" ht="12.75" customHeight="1" hidden="1">
      <c r="B322" s="230" t="s">
        <v>335</v>
      </c>
      <c r="C322" s="143" t="s">
        <v>253</v>
      </c>
      <c r="D322" s="143" t="s">
        <v>257</v>
      </c>
      <c r="E322" s="143" t="s">
        <v>448</v>
      </c>
      <c r="F322" s="143" t="s">
        <v>336</v>
      </c>
      <c r="G322" s="143"/>
      <c r="H322" s="183">
        <f t="shared" si="64"/>
        <v>0</v>
      </c>
      <c r="I322" s="183">
        <f t="shared" si="64"/>
        <v>0</v>
      </c>
      <c r="J322" s="183">
        <f t="shared" si="64"/>
        <v>0</v>
      </c>
    </row>
    <row r="323" spans="2:10" ht="53.25" customHeight="1" hidden="1">
      <c r="B323" s="25" t="s">
        <v>449</v>
      </c>
      <c r="C323" s="143" t="s">
        <v>253</v>
      </c>
      <c r="D323" s="143" t="s">
        <v>257</v>
      </c>
      <c r="E323" s="143" t="s">
        <v>448</v>
      </c>
      <c r="F323" s="143" t="s">
        <v>450</v>
      </c>
      <c r="G323" s="143"/>
      <c r="H323" s="183">
        <f t="shared" si="64"/>
        <v>0</v>
      </c>
      <c r="I323" s="183">
        <f t="shared" si="64"/>
        <v>0</v>
      </c>
      <c r="J323" s="183">
        <f t="shared" si="64"/>
        <v>0</v>
      </c>
    </row>
    <row r="324" spans="2:10" ht="12.75" customHeight="1" hidden="1">
      <c r="B324" s="193" t="s">
        <v>315</v>
      </c>
      <c r="C324" s="143" t="s">
        <v>253</v>
      </c>
      <c r="D324" s="143" t="s">
        <v>257</v>
      </c>
      <c r="E324" s="143" t="s">
        <v>448</v>
      </c>
      <c r="F324" s="143" t="s">
        <v>450</v>
      </c>
      <c r="G324" s="143" t="s">
        <v>339</v>
      </c>
      <c r="H324" s="183">
        <f>'Прил. 7'!I296</f>
        <v>0</v>
      </c>
      <c r="I324" s="183">
        <f>'Прил. 7'!J296</f>
        <v>0</v>
      </c>
      <c r="J324" s="183">
        <f>'Прил. 7'!K296</f>
        <v>0</v>
      </c>
    </row>
    <row r="325" spans="2:10" ht="27.75" customHeight="1">
      <c r="B325" s="260" t="s">
        <v>451</v>
      </c>
      <c r="C325" s="143" t="s">
        <v>253</v>
      </c>
      <c r="D325" s="143" t="s">
        <v>257</v>
      </c>
      <c r="E325" s="189" t="s">
        <v>452</v>
      </c>
      <c r="F325" s="143"/>
      <c r="G325" s="143"/>
      <c r="H325" s="183">
        <f>H326+H330+H337+H341+H334+H348+H349+H354</f>
        <v>19505.6</v>
      </c>
      <c r="I325" s="183">
        <f>I326+I330+I337+I341+I334+I348+I349+I354</f>
        <v>0</v>
      </c>
      <c r="J325" s="183">
        <f>J326+J330+J337+J341+J334+J348+J349+J354</f>
        <v>0</v>
      </c>
    </row>
    <row r="326" spans="2:10" ht="15.75" customHeight="1" hidden="1">
      <c r="B326" s="261" t="s">
        <v>453</v>
      </c>
      <c r="C326" s="143" t="s">
        <v>253</v>
      </c>
      <c r="D326" s="143" t="s">
        <v>257</v>
      </c>
      <c r="E326" s="189" t="s">
        <v>454</v>
      </c>
      <c r="F326" s="143"/>
      <c r="G326" s="143"/>
      <c r="H326" s="183">
        <f aca="true" t="shared" si="65" ref="H326:J328">H327</f>
        <v>0</v>
      </c>
      <c r="I326" s="183">
        <f t="shared" si="65"/>
        <v>0</v>
      </c>
      <c r="J326" s="183">
        <f t="shared" si="65"/>
        <v>0</v>
      </c>
    </row>
    <row r="327" spans="2:10" ht="12.75" customHeight="1" hidden="1">
      <c r="B327" s="196" t="s">
        <v>331</v>
      </c>
      <c r="C327" s="143" t="s">
        <v>253</v>
      </c>
      <c r="D327" s="143" t="s">
        <v>257</v>
      </c>
      <c r="E327" s="189" t="s">
        <v>454</v>
      </c>
      <c r="F327" s="143" t="s">
        <v>332</v>
      </c>
      <c r="G327" s="42"/>
      <c r="H327" s="183">
        <f t="shared" si="65"/>
        <v>0</v>
      </c>
      <c r="I327" s="183">
        <f t="shared" si="65"/>
        <v>0</v>
      </c>
      <c r="J327" s="183">
        <f t="shared" si="65"/>
        <v>0</v>
      </c>
    </row>
    <row r="328" spans="2:10" ht="12.75" customHeight="1" hidden="1">
      <c r="B328" s="196" t="s">
        <v>333</v>
      </c>
      <c r="C328" s="143" t="s">
        <v>253</v>
      </c>
      <c r="D328" s="143" t="s">
        <v>257</v>
      </c>
      <c r="E328" s="189" t="s">
        <v>454</v>
      </c>
      <c r="F328" s="143" t="s">
        <v>334</v>
      </c>
      <c r="G328" s="143"/>
      <c r="H328" s="183">
        <f t="shared" si="65"/>
        <v>0</v>
      </c>
      <c r="I328" s="183">
        <f t="shared" si="65"/>
        <v>0</v>
      </c>
      <c r="J328" s="183">
        <f t="shared" si="65"/>
        <v>0</v>
      </c>
    </row>
    <row r="329" spans="2:10" ht="14.25" customHeight="1" hidden="1">
      <c r="B329" s="193" t="s">
        <v>315</v>
      </c>
      <c r="C329" s="143" t="s">
        <v>253</v>
      </c>
      <c r="D329" s="143" t="s">
        <v>257</v>
      </c>
      <c r="E329" s="189" t="s">
        <v>454</v>
      </c>
      <c r="F329" s="143" t="s">
        <v>334</v>
      </c>
      <c r="G329" s="143">
        <v>2</v>
      </c>
      <c r="H329" s="183">
        <f>'Прил. 7'!I708</f>
        <v>0</v>
      </c>
      <c r="I329" s="183">
        <f>'Прил. 7'!J708</f>
        <v>0</v>
      </c>
      <c r="J329" s="183">
        <f>'Прил. 7'!K708</f>
        <v>0</v>
      </c>
    </row>
    <row r="330" spans="2:10" ht="12.75" customHeight="1">
      <c r="B330" s="261" t="s">
        <v>455</v>
      </c>
      <c r="C330" s="143" t="s">
        <v>253</v>
      </c>
      <c r="D330" s="143" t="s">
        <v>257</v>
      </c>
      <c r="E330" s="189" t="s">
        <v>456</v>
      </c>
      <c r="F330" s="143"/>
      <c r="G330" s="143"/>
      <c r="H330" s="183">
        <f aca="true" t="shared" si="66" ref="H330:J332">H331</f>
        <v>280</v>
      </c>
      <c r="I330" s="183">
        <f t="shared" si="66"/>
        <v>0</v>
      </c>
      <c r="J330" s="183">
        <f t="shared" si="66"/>
        <v>0</v>
      </c>
    </row>
    <row r="331" spans="2:10" ht="12.75" customHeight="1">
      <c r="B331" s="211" t="s">
        <v>457</v>
      </c>
      <c r="C331" s="143" t="s">
        <v>253</v>
      </c>
      <c r="D331" s="143" t="s">
        <v>257</v>
      </c>
      <c r="E331" s="189" t="s">
        <v>456</v>
      </c>
      <c r="F331" s="143" t="s">
        <v>439</v>
      </c>
      <c r="G331" s="143"/>
      <c r="H331" s="183">
        <f t="shared" si="66"/>
        <v>280</v>
      </c>
      <c r="I331" s="183">
        <f t="shared" si="66"/>
        <v>0</v>
      </c>
      <c r="J331" s="183">
        <f t="shared" si="66"/>
        <v>0</v>
      </c>
    </row>
    <row r="332" spans="2:10" ht="14.25" customHeight="1">
      <c r="B332" s="262" t="s">
        <v>440</v>
      </c>
      <c r="C332" s="143" t="s">
        <v>253</v>
      </c>
      <c r="D332" s="143" t="s">
        <v>257</v>
      </c>
      <c r="E332" s="189" t="s">
        <v>456</v>
      </c>
      <c r="F332" s="143" t="s">
        <v>441</v>
      </c>
      <c r="G332" s="143"/>
      <c r="H332" s="183">
        <f t="shared" si="66"/>
        <v>280</v>
      </c>
      <c r="I332" s="183">
        <f t="shared" si="66"/>
        <v>0</v>
      </c>
      <c r="J332" s="183">
        <f t="shared" si="66"/>
        <v>0</v>
      </c>
    </row>
    <row r="333" spans="2:10" ht="12.75" customHeight="1">
      <c r="B333" s="193" t="s">
        <v>315</v>
      </c>
      <c r="C333" s="143" t="s">
        <v>253</v>
      </c>
      <c r="D333" s="143" t="s">
        <v>257</v>
      </c>
      <c r="E333" s="189" t="s">
        <v>456</v>
      </c>
      <c r="F333" s="143" t="s">
        <v>441</v>
      </c>
      <c r="G333" s="143" t="s">
        <v>339</v>
      </c>
      <c r="H333" s="183">
        <f>'Прил. 7'!I305+'Прил. 7'!I711</f>
        <v>280</v>
      </c>
      <c r="I333" s="183">
        <f>'Прил. 7'!J305+'Прил. 7'!J711</f>
        <v>0</v>
      </c>
      <c r="J333" s="183">
        <f>'Прил. 7'!K305+'Прил. 7'!K711</f>
        <v>0</v>
      </c>
    </row>
    <row r="334" spans="2:10" ht="12.75" customHeight="1">
      <c r="B334" s="195" t="s">
        <v>403</v>
      </c>
      <c r="C334" s="143" t="s">
        <v>253</v>
      </c>
      <c r="D334" s="143" t="s">
        <v>257</v>
      </c>
      <c r="E334" s="189" t="s">
        <v>456</v>
      </c>
      <c r="F334" s="143" t="s">
        <v>404</v>
      </c>
      <c r="G334" s="143"/>
      <c r="H334" s="183">
        <f aca="true" t="shared" si="67" ref="H334:J335">H335</f>
        <v>1000</v>
      </c>
      <c r="I334" s="183">
        <f t="shared" si="67"/>
        <v>0</v>
      </c>
      <c r="J334" s="183">
        <f t="shared" si="67"/>
        <v>0</v>
      </c>
    </row>
    <row r="335" spans="2:10" ht="12.75" customHeight="1">
      <c r="B335" s="195" t="s">
        <v>194</v>
      </c>
      <c r="C335" s="143" t="s">
        <v>253</v>
      </c>
      <c r="D335" s="143" t="s">
        <v>257</v>
      </c>
      <c r="E335" s="189" t="s">
        <v>456</v>
      </c>
      <c r="F335" s="143" t="s">
        <v>422</v>
      </c>
      <c r="G335" s="143"/>
      <c r="H335" s="183">
        <f t="shared" si="67"/>
        <v>1000</v>
      </c>
      <c r="I335" s="183">
        <f t="shared" si="67"/>
        <v>0</v>
      </c>
      <c r="J335" s="183">
        <f t="shared" si="67"/>
        <v>0</v>
      </c>
    </row>
    <row r="336" spans="2:10" ht="12.75" customHeight="1">
      <c r="B336" s="193" t="s">
        <v>315</v>
      </c>
      <c r="C336" s="143" t="s">
        <v>253</v>
      </c>
      <c r="D336" s="143" t="s">
        <v>257</v>
      </c>
      <c r="E336" s="189" t="s">
        <v>456</v>
      </c>
      <c r="F336" s="143" t="s">
        <v>422</v>
      </c>
      <c r="G336" s="143" t="s">
        <v>339</v>
      </c>
      <c r="H336" s="183">
        <f>'Прил. 7'!I568</f>
        <v>1000</v>
      </c>
      <c r="I336" s="183">
        <f>'Прил. 7'!J568</f>
        <v>0</v>
      </c>
      <c r="J336" s="183">
        <f>'Прил. 7'!K568</f>
        <v>0</v>
      </c>
    </row>
    <row r="337" spans="2:10" ht="12.75" customHeight="1" hidden="1">
      <c r="B337" s="261" t="s">
        <v>458</v>
      </c>
      <c r="C337" s="143" t="s">
        <v>253</v>
      </c>
      <c r="D337" s="143" t="s">
        <v>257</v>
      </c>
      <c r="E337" s="189" t="s">
        <v>459</v>
      </c>
      <c r="F337" s="143"/>
      <c r="G337" s="143"/>
      <c r="H337" s="183">
        <f aca="true" t="shared" si="68" ref="H337:J339">H338</f>
        <v>0</v>
      </c>
      <c r="I337" s="183">
        <f t="shared" si="68"/>
        <v>0</v>
      </c>
      <c r="J337" s="183">
        <f t="shared" si="68"/>
        <v>0</v>
      </c>
    </row>
    <row r="338" spans="2:10" ht="14.25" customHeight="1" hidden="1">
      <c r="B338" s="196" t="s">
        <v>331</v>
      </c>
      <c r="C338" s="143" t="s">
        <v>253</v>
      </c>
      <c r="D338" s="143" t="s">
        <v>257</v>
      </c>
      <c r="E338" s="189" t="s">
        <v>459</v>
      </c>
      <c r="F338" s="143" t="s">
        <v>332</v>
      </c>
      <c r="G338" s="143"/>
      <c r="H338" s="183">
        <f t="shared" si="68"/>
        <v>0</v>
      </c>
      <c r="I338" s="183">
        <f t="shared" si="68"/>
        <v>0</v>
      </c>
      <c r="J338" s="183">
        <f t="shared" si="68"/>
        <v>0</v>
      </c>
    </row>
    <row r="339" spans="2:10" ht="12.75" customHeight="1" hidden="1">
      <c r="B339" s="196" t="s">
        <v>333</v>
      </c>
      <c r="C339" s="143" t="s">
        <v>253</v>
      </c>
      <c r="D339" s="143" t="s">
        <v>257</v>
      </c>
      <c r="E339" s="189" t="s">
        <v>459</v>
      </c>
      <c r="F339" s="143" t="s">
        <v>334</v>
      </c>
      <c r="G339" s="143"/>
      <c r="H339" s="183">
        <f t="shared" si="68"/>
        <v>0</v>
      </c>
      <c r="I339" s="183">
        <f t="shared" si="68"/>
        <v>0</v>
      </c>
      <c r="J339" s="183">
        <f t="shared" si="68"/>
        <v>0</v>
      </c>
    </row>
    <row r="340" spans="2:10" ht="12.75" customHeight="1" hidden="1">
      <c r="B340" s="193" t="s">
        <v>315</v>
      </c>
      <c r="C340" s="143" t="s">
        <v>253</v>
      </c>
      <c r="D340" s="143" t="s">
        <v>257</v>
      </c>
      <c r="E340" s="189" t="s">
        <v>459</v>
      </c>
      <c r="F340" s="143" t="s">
        <v>334</v>
      </c>
      <c r="G340" s="143" t="s">
        <v>339</v>
      </c>
      <c r="H340" s="183"/>
      <c r="I340" s="183"/>
      <c r="J340" s="183"/>
    </row>
    <row r="341" spans="2:10" ht="12.75" customHeight="1" hidden="1">
      <c r="B341" s="261" t="s">
        <v>460</v>
      </c>
      <c r="C341" s="143" t="s">
        <v>253</v>
      </c>
      <c r="D341" s="143" t="s">
        <v>257</v>
      </c>
      <c r="E341" s="189" t="s">
        <v>461</v>
      </c>
      <c r="F341" s="143"/>
      <c r="G341" s="143"/>
      <c r="H341" s="183">
        <f aca="true" t="shared" si="69" ref="H341:J343">H342</f>
        <v>0</v>
      </c>
      <c r="I341" s="183">
        <f t="shared" si="69"/>
        <v>0</v>
      </c>
      <c r="J341" s="183">
        <f t="shared" si="69"/>
        <v>0</v>
      </c>
    </row>
    <row r="342" spans="2:10" ht="12.75" customHeight="1" hidden="1">
      <c r="B342" s="196" t="s">
        <v>331</v>
      </c>
      <c r="C342" s="143" t="s">
        <v>253</v>
      </c>
      <c r="D342" s="143" t="s">
        <v>257</v>
      </c>
      <c r="E342" s="189" t="s">
        <v>461</v>
      </c>
      <c r="F342" s="143" t="s">
        <v>332</v>
      </c>
      <c r="G342" s="143"/>
      <c r="H342" s="183">
        <f t="shared" si="69"/>
        <v>0</v>
      </c>
      <c r="I342" s="183">
        <f t="shared" si="69"/>
        <v>0</v>
      </c>
      <c r="J342" s="183">
        <f t="shared" si="69"/>
        <v>0</v>
      </c>
    </row>
    <row r="343" spans="2:10" ht="12.75" customHeight="1" hidden="1">
      <c r="B343" s="196" t="s">
        <v>333</v>
      </c>
      <c r="C343" s="143" t="s">
        <v>253</v>
      </c>
      <c r="D343" s="143" t="s">
        <v>257</v>
      </c>
      <c r="E343" s="189" t="s">
        <v>461</v>
      </c>
      <c r="F343" s="143" t="s">
        <v>334</v>
      </c>
      <c r="G343" s="143"/>
      <c r="H343" s="183">
        <f t="shared" si="69"/>
        <v>0</v>
      </c>
      <c r="I343" s="183">
        <f t="shared" si="69"/>
        <v>0</v>
      </c>
      <c r="J343" s="183">
        <f t="shared" si="69"/>
        <v>0</v>
      </c>
    </row>
    <row r="344" spans="2:10" ht="12.75" customHeight="1" hidden="1">
      <c r="B344" s="193" t="s">
        <v>315</v>
      </c>
      <c r="C344" s="143" t="s">
        <v>253</v>
      </c>
      <c r="D344" s="143" t="s">
        <v>257</v>
      </c>
      <c r="E344" s="189" t="s">
        <v>461</v>
      </c>
      <c r="F344" s="143" t="s">
        <v>334</v>
      </c>
      <c r="G344" s="143" t="s">
        <v>339</v>
      </c>
      <c r="H344" s="183"/>
      <c r="I344" s="183"/>
      <c r="J344" s="183"/>
    </row>
    <row r="345" spans="2:10" ht="28.5" customHeight="1">
      <c r="B345" s="195" t="s">
        <v>462</v>
      </c>
      <c r="C345" s="143" t="s">
        <v>253</v>
      </c>
      <c r="D345" s="143" t="s">
        <v>257</v>
      </c>
      <c r="E345" s="189" t="s">
        <v>463</v>
      </c>
      <c r="F345" s="143"/>
      <c r="G345" s="143"/>
      <c r="H345" s="183">
        <f aca="true" t="shared" si="70" ref="H345:J347">H346</f>
        <v>25.6</v>
      </c>
      <c r="I345" s="183">
        <f t="shared" si="70"/>
        <v>0</v>
      </c>
      <c r="J345" s="183">
        <f t="shared" si="70"/>
        <v>0</v>
      </c>
    </row>
    <row r="346" spans="2:10" ht="12.75" customHeight="1">
      <c r="B346" s="196" t="s">
        <v>331</v>
      </c>
      <c r="C346" s="143" t="s">
        <v>253</v>
      </c>
      <c r="D346" s="143" t="s">
        <v>257</v>
      </c>
      <c r="E346" s="189" t="s">
        <v>463</v>
      </c>
      <c r="F346" s="143" t="s">
        <v>332</v>
      </c>
      <c r="G346" s="143"/>
      <c r="H346" s="183">
        <f t="shared" si="70"/>
        <v>25.6</v>
      </c>
      <c r="I346" s="183">
        <f t="shared" si="70"/>
        <v>0</v>
      </c>
      <c r="J346" s="183">
        <f t="shared" si="70"/>
        <v>0</v>
      </c>
    </row>
    <row r="347" spans="2:10" ht="12.75" customHeight="1">
      <c r="B347" s="196" t="s">
        <v>333</v>
      </c>
      <c r="C347" s="143" t="s">
        <v>253</v>
      </c>
      <c r="D347" s="143" t="s">
        <v>257</v>
      </c>
      <c r="E347" s="189" t="s">
        <v>463</v>
      </c>
      <c r="F347" s="143" t="s">
        <v>334</v>
      </c>
      <c r="G347" s="143"/>
      <c r="H347" s="183">
        <f t="shared" si="70"/>
        <v>25.6</v>
      </c>
      <c r="I347" s="183">
        <f t="shared" si="70"/>
        <v>0</v>
      </c>
      <c r="J347" s="183">
        <f t="shared" si="70"/>
        <v>0</v>
      </c>
    </row>
    <row r="348" spans="2:10" ht="12.75" customHeight="1">
      <c r="B348" s="193" t="s">
        <v>315</v>
      </c>
      <c r="C348" s="143" t="s">
        <v>253</v>
      </c>
      <c r="D348" s="143" t="s">
        <v>257</v>
      </c>
      <c r="E348" s="189" t="s">
        <v>463</v>
      </c>
      <c r="F348" s="143" t="s">
        <v>334</v>
      </c>
      <c r="G348" s="143" t="s">
        <v>339</v>
      </c>
      <c r="H348" s="183">
        <f>'Прил. 7'!I81</f>
        <v>25.6</v>
      </c>
      <c r="I348" s="183">
        <f>'Прил. 7'!J81</f>
        <v>0</v>
      </c>
      <c r="J348" s="183">
        <f>'Прил. 7'!K81</f>
        <v>0</v>
      </c>
    </row>
    <row r="349" spans="2:10" ht="28.5" hidden="1">
      <c r="B349" s="232" t="s">
        <v>464</v>
      </c>
      <c r="C349" s="215" t="s">
        <v>253</v>
      </c>
      <c r="D349" s="215" t="s">
        <v>257</v>
      </c>
      <c r="E349" s="263" t="s">
        <v>465</v>
      </c>
      <c r="F349" s="264"/>
      <c r="G349" s="215"/>
      <c r="H349" s="205">
        <f aca="true" t="shared" si="71" ref="H349:J350">H350</f>
        <v>0</v>
      </c>
      <c r="I349" s="205">
        <f t="shared" si="71"/>
        <v>0</v>
      </c>
      <c r="J349" s="205">
        <f t="shared" si="71"/>
        <v>0</v>
      </c>
    </row>
    <row r="350" spans="2:10" ht="12.75" customHeight="1" hidden="1">
      <c r="B350" s="265" t="s">
        <v>457</v>
      </c>
      <c r="C350" s="215" t="s">
        <v>253</v>
      </c>
      <c r="D350" s="215" t="s">
        <v>257</v>
      </c>
      <c r="E350" s="263" t="s">
        <v>465</v>
      </c>
      <c r="F350" s="264" t="s">
        <v>439</v>
      </c>
      <c r="G350" s="215"/>
      <c r="H350" s="205">
        <f t="shared" si="71"/>
        <v>0</v>
      </c>
      <c r="I350" s="205">
        <f t="shared" si="71"/>
        <v>0</v>
      </c>
      <c r="J350" s="205">
        <f t="shared" si="71"/>
        <v>0</v>
      </c>
    </row>
    <row r="351" spans="2:10" ht="12.75" customHeight="1" hidden="1">
      <c r="B351" s="265" t="s">
        <v>440</v>
      </c>
      <c r="C351" s="215" t="s">
        <v>253</v>
      </c>
      <c r="D351" s="215" t="s">
        <v>257</v>
      </c>
      <c r="E351" s="263" t="s">
        <v>465</v>
      </c>
      <c r="F351" s="264" t="s">
        <v>441</v>
      </c>
      <c r="G351" s="215"/>
      <c r="H351" s="205">
        <f>H352+H353</f>
        <v>0</v>
      </c>
      <c r="I351" s="205">
        <f>I352+I353</f>
        <v>0</v>
      </c>
      <c r="J351" s="205">
        <f>J352+J353</f>
        <v>0</v>
      </c>
    </row>
    <row r="352" spans="2:10" ht="12.75" customHeight="1" hidden="1">
      <c r="B352" s="266" t="s">
        <v>315</v>
      </c>
      <c r="C352" s="215" t="s">
        <v>253</v>
      </c>
      <c r="D352" s="215" t="s">
        <v>257</v>
      </c>
      <c r="E352" s="263" t="s">
        <v>466</v>
      </c>
      <c r="F352" s="264" t="s">
        <v>441</v>
      </c>
      <c r="G352" s="215" t="s">
        <v>339</v>
      </c>
      <c r="H352" s="205">
        <f>'Прил. 7'!I317</f>
        <v>0</v>
      </c>
      <c r="I352" s="205">
        <f>'Прил. 7'!J317</f>
        <v>0</v>
      </c>
      <c r="J352" s="205">
        <f>'Прил. 7'!K317</f>
        <v>0</v>
      </c>
    </row>
    <row r="353" spans="2:10" ht="12.75" customHeight="1" hidden="1">
      <c r="B353" s="267" t="s">
        <v>316</v>
      </c>
      <c r="C353" s="215" t="s">
        <v>253</v>
      </c>
      <c r="D353" s="215" t="s">
        <v>257</v>
      </c>
      <c r="E353" s="189" t="s">
        <v>467</v>
      </c>
      <c r="F353" s="268" t="s">
        <v>441</v>
      </c>
      <c r="G353" s="215" t="s">
        <v>377</v>
      </c>
      <c r="H353" s="205">
        <f>'Прил. 7'!I318</f>
        <v>0</v>
      </c>
      <c r="I353" s="205">
        <f>'Прил. 7'!J318</f>
        <v>0</v>
      </c>
      <c r="J353" s="205">
        <f>'Прил. 7'!K318</f>
        <v>0</v>
      </c>
    </row>
    <row r="354" spans="2:10" ht="12.75" customHeight="1">
      <c r="B354" s="269" t="s">
        <v>468</v>
      </c>
      <c r="C354" s="204" t="s">
        <v>253</v>
      </c>
      <c r="D354" s="204" t="s">
        <v>257</v>
      </c>
      <c r="E354" s="270" t="s">
        <v>469</v>
      </c>
      <c r="F354" s="271"/>
      <c r="G354" s="204"/>
      <c r="H354" s="205">
        <f aca="true" t="shared" si="72" ref="H354:J355">H355</f>
        <v>18200</v>
      </c>
      <c r="I354" s="205">
        <f t="shared" si="72"/>
        <v>0</v>
      </c>
      <c r="J354" s="205">
        <f t="shared" si="72"/>
        <v>0</v>
      </c>
    </row>
    <row r="355" spans="2:10" ht="12.75" customHeight="1">
      <c r="B355" s="211" t="s">
        <v>457</v>
      </c>
      <c r="C355" s="204" t="s">
        <v>253</v>
      </c>
      <c r="D355" s="204" t="s">
        <v>257</v>
      </c>
      <c r="E355" s="270" t="s">
        <v>469</v>
      </c>
      <c r="F355" s="271" t="s">
        <v>439</v>
      </c>
      <c r="G355" s="204"/>
      <c r="H355" s="205">
        <f t="shared" si="72"/>
        <v>18200</v>
      </c>
      <c r="I355" s="205">
        <f t="shared" si="72"/>
        <v>0</v>
      </c>
      <c r="J355" s="205">
        <f t="shared" si="72"/>
        <v>0</v>
      </c>
    </row>
    <row r="356" spans="2:10" ht="12.75" customHeight="1">
      <c r="B356" s="262" t="s">
        <v>440</v>
      </c>
      <c r="C356" s="204" t="s">
        <v>253</v>
      </c>
      <c r="D356" s="204" t="s">
        <v>257</v>
      </c>
      <c r="E356" s="270" t="s">
        <v>469</v>
      </c>
      <c r="F356" s="271" t="s">
        <v>441</v>
      </c>
      <c r="G356" s="204"/>
      <c r="H356" s="205">
        <f>H357+H358+H359</f>
        <v>18200</v>
      </c>
      <c r="I356" s="205">
        <f>I357+I358+I359</f>
        <v>0</v>
      </c>
      <c r="J356" s="205">
        <f>J357+J358+J359</f>
        <v>0</v>
      </c>
    </row>
    <row r="357" spans="2:10" ht="12.75" customHeight="1">
      <c r="B357" s="272" t="s">
        <v>315</v>
      </c>
      <c r="C357" s="204" t="s">
        <v>253</v>
      </c>
      <c r="D357" s="204" t="s">
        <v>257</v>
      </c>
      <c r="E357" s="270" t="s">
        <v>470</v>
      </c>
      <c r="F357" s="271" t="s">
        <v>441</v>
      </c>
      <c r="G357" s="204" t="s">
        <v>339</v>
      </c>
      <c r="H357" s="205">
        <f>'Прил. 7'!I322</f>
        <v>5079.1</v>
      </c>
      <c r="I357" s="205">
        <f>'Прил. 7'!J322</f>
        <v>0</v>
      </c>
      <c r="J357" s="205">
        <f>'Прил. 7'!K322</f>
        <v>0</v>
      </c>
    </row>
    <row r="358" spans="2:10" ht="12.75" customHeight="1">
      <c r="B358" s="206" t="s">
        <v>316</v>
      </c>
      <c r="C358" s="204" t="s">
        <v>253</v>
      </c>
      <c r="D358" s="204" t="s">
        <v>257</v>
      </c>
      <c r="E358" s="270" t="s">
        <v>470</v>
      </c>
      <c r="F358" s="271" t="s">
        <v>441</v>
      </c>
      <c r="G358" s="204" t="s">
        <v>377</v>
      </c>
      <c r="H358" s="205">
        <f>'Прил. 7'!I323</f>
        <v>13120.9</v>
      </c>
      <c r="I358" s="205">
        <f>'Прил. 7'!J323</f>
        <v>0</v>
      </c>
      <c r="J358" s="205">
        <f>'Прил. 7'!K323</f>
        <v>0</v>
      </c>
    </row>
    <row r="359" spans="2:10" ht="12.75" customHeight="1" hidden="1">
      <c r="B359" s="206" t="s">
        <v>317</v>
      </c>
      <c r="C359" s="204" t="s">
        <v>253</v>
      </c>
      <c r="D359" s="204" t="s">
        <v>257</v>
      </c>
      <c r="E359" s="270" t="s">
        <v>470</v>
      </c>
      <c r="F359" s="271" t="s">
        <v>334</v>
      </c>
      <c r="G359" s="204" t="s">
        <v>349</v>
      </c>
      <c r="H359" s="205">
        <f>'Прил. 7'!I324</f>
        <v>0</v>
      </c>
      <c r="I359" s="205">
        <f>'Прил. 7'!J324</f>
        <v>0</v>
      </c>
      <c r="J359" s="205">
        <f>'Прил. 7'!K324</f>
        <v>0</v>
      </c>
    </row>
    <row r="360" spans="2:10" ht="12.75" customHeight="1" hidden="1">
      <c r="B360" s="195" t="s">
        <v>319</v>
      </c>
      <c r="C360" s="143" t="s">
        <v>253</v>
      </c>
      <c r="D360" s="143" t="s">
        <v>257</v>
      </c>
      <c r="E360" s="220" t="s">
        <v>320</v>
      </c>
      <c r="F360" s="143"/>
      <c r="G360" s="143"/>
      <c r="H360" s="231">
        <f aca="true" t="shared" si="73" ref="H360:J363">H361</f>
        <v>0</v>
      </c>
      <c r="I360" s="183">
        <f t="shared" si="73"/>
        <v>0</v>
      </c>
      <c r="J360" s="183">
        <f t="shared" si="73"/>
        <v>0</v>
      </c>
    </row>
    <row r="361" spans="2:10" ht="28.5" customHeight="1" hidden="1">
      <c r="B361" s="195" t="s">
        <v>386</v>
      </c>
      <c r="C361" s="143" t="s">
        <v>253</v>
      </c>
      <c r="D361" s="143" t="s">
        <v>257</v>
      </c>
      <c r="E361" s="220" t="s">
        <v>387</v>
      </c>
      <c r="F361" s="143"/>
      <c r="G361" s="143"/>
      <c r="H361" s="183">
        <f t="shared" si="73"/>
        <v>0</v>
      </c>
      <c r="I361" s="183">
        <f t="shared" si="73"/>
        <v>0</v>
      </c>
      <c r="J361" s="183">
        <f t="shared" si="73"/>
        <v>0</v>
      </c>
    </row>
    <row r="362" spans="2:10" ht="12.75" customHeight="1" hidden="1">
      <c r="B362" s="196" t="s">
        <v>331</v>
      </c>
      <c r="C362" s="143" t="s">
        <v>253</v>
      </c>
      <c r="D362" s="143" t="s">
        <v>257</v>
      </c>
      <c r="E362" s="220" t="s">
        <v>387</v>
      </c>
      <c r="F362" s="143" t="s">
        <v>332</v>
      </c>
      <c r="G362" s="143"/>
      <c r="H362" s="183">
        <f t="shared" si="73"/>
        <v>0</v>
      </c>
      <c r="I362" s="183">
        <f t="shared" si="73"/>
        <v>0</v>
      </c>
      <c r="J362" s="183">
        <f t="shared" si="73"/>
        <v>0</v>
      </c>
    </row>
    <row r="363" spans="2:10" ht="12.75" customHeight="1" hidden="1">
      <c r="B363" s="196" t="s">
        <v>333</v>
      </c>
      <c r="C363" s="143" t="s">
        <v>253</v>
      </c>
      <c r="D363" s="143" t="s">
        <v>257</v>
      </c>
      <c r="E363" s="220" t="s">
        <v>387</v>
      </c>
      <c r="F363" s="143" t="s">
        <v>334</v>
      </c>
      <c r="G363" s="143"/>
      <c r="H363" s="183">
        <f t="shared" si="73"/>
        <v>0</v>
      </c>
      <c r="I363" s="183">
        <f t="shared" si="73"/>
        <v>0</v>
      </c>
      <c r="J363" s="183">
        <f t="shared" si="73"/>
        <v>0</v>
      </c>
    </row>
    <row r="364" spans="2:10" ht="12.75" customHeight="1" hidden="1">
      <c r="B364" s="193" t="s">
        <v>315</v>
      </c>
      <c r="C364" s="143" t="s">
        <v>253</v>
      </c>
      <c r="D364" s="143" t="s">
        <v>257</v>
      </c>
      <c r="E364" s="220" t="s">
        <v>387</v>
      </c>
      <c r="F364" s="143" t="s">
        <v>334</v>
      </c>
      <c r="G364" s="143" t="s">
        <v>339</v>
      </c>
      <c r="H364" s="183">
        <f>'Прил. 7'!I725</f>
        <v>0</v>
      </c>
      <c r="I364" s="183">
        <f>'Прил. 7'!J725</f>
        <v>0</v>
      </c>
      <c r="J364" s="183">
        <f>'Прил. 7'!K725</f>
        <v>0</v>
      </c>
    </row>
    <row r="365" spans="2:12" ht="26.25" customHeight="1" hidden="1">
      <c r="B365" s="193" t="s">
        <v>471</v>
      </c>
      <c r="C365" s="143" t="s">
        <v>253</v>
      </c>
      <c r="D365" s="143" t="s">
        <v>257</v>
      </c>
      <c r="E365" s="189" t="s">
        <v>472</v>
      </c>
      <c r="F365" s="143"/>
      <c r="G365" s="143"/>
      <c r="H365" s="183">
        <f aca="true" t="shared" si="74" ref="H365:J367">H366</f>
        <v>0</v>
      </c>
      <c r="I365" s="183">
        <f t="shared" si="74"/>
        <v>0</v>
      </c>
      <c r="J365" s="183">
        <f t="shared" si="74"/>
        <v>0</v>
      </c>
      <c r="L365" s="249"/>
    </row>
    <row r="366" spans="2:10" ht="15.75" customHeight="1" hidden="1">
      <c r="B366" s="187" t="s">
        <v>403</v>
      </c>
      <c r="C366" s="143" t="s">
        <v>253</v>
      </c>
      <c r="D366" s="143" t="s">
        <v>257</v>
      </c>
      <c r="E366" s="189" t="s">
        <v>472</v>
      </c>
      <c r="F366" s="143" t="s">
        <v>404</v>
      </c>
      <c r="G366" s="143"/>
      <c r="H366" s="183">
        <f t="shared" si="74"/>
        <v>0</v>
      </c>
      <c r="I366" s="183">
        <f t="shared" si="74"/>
        <v>0</v>
      </c>
      <c r="J366" s="183">
        <f t="shared" si="74"/>
        <v>0</v>
      </c>
    </row>
    <row r="367" spans="2:10" ht="14.25" customHeight="1" hidden="1">
      <c r="B367" s="193" t="s">
        <v>194</v>
      </c>
      <c r="C367" s="143" t="s">
        <v>253</v>
      </c>
      <c r="D367" s="143" t="s">
        <v>257</v>
      </c>
      <c r="E367" s="189" t="s">
        <v>472</v>
      </c>
      <c r="F367" s="143" t="s">
        <v>422</v>
      </c>
      <c r="G367" s="143"/>
      <c r="H367" s="183">
        <f t="shared" si="74"/>
        <v>0</v>
      </c>
      <c r="I367" s="183">
        <f t="shared" si="74"/>
        <v>0</v>
      </c>
      <c r="J367" s="183">
        <f t="shared" si="74"/>
        <v>0</v>
      </c>
    </row>
    <row r="368" spans="2:10" ht="15.75" customHeight="1" hidden="1">
      <c r="B368" s="196" t="s">
        <v>316</v>
      </c>
      <c r="C368" s="143" t="s">
        <v>253</v>
      </c>
      <c r="D368" s="143" t="s">
        <v>257</v>
      </c>
      <c r="E368" s="189" t="s">
        <v>472</v>
      </c>
      <c r="F368" s="143" t="s">
        <v>422</v>
      </c>
      <c r="G368" s="143" t="s">
        <v>377</v>
      </c>
      <c r="H368" s="183">
        <f>'Прил. 7'!I580</f>
        <v>0</v>
      </c>
      <c r="I368" s="183">
        <f>'Прил. 7'!J580</f>
        <v>0</v>
      </c>
      <c r="J368" s="183">
        <f>'Прил. 7'!K580</f>
        <v>0</v>
      </c>
    </row>
    <row r="369" spans="2:10" ht="15.75" customHeight="1" hidden="1">
      <c r="B369" s="195" t="s">
        <v>473</v>
      </c>
      <c r="C369" s="143" t="s">
        <v>253</v>
      </c>
      <c r="D369" s="143" t="s">
        <v>257</v>
      </c>
      <c r="E369" s="143" t="s">
        <v>474</v>
      </c>
      <c r="F369" s="143"/>
      <c r="G369" s="143"/>
      <c r="H369" s="144">
        <f>H370</f>
        <v>0</v>
      </c>
      <c r="I369" s="183"/>
      <c r="J369" s="183"/>
    </row>
    <row r="370" spans="2:10" ht="28.5" customHeight="1" hidden="1">
      <c r="B370" s="195" t="s">
        <v>462</v>
      </c>
      <c r="C370" s="143" t="s">
        <v>253</v>
      </c>
      <c r="D370" s="143" t="s">
        <v>257</v>
      </c>
      <c r="E370" s="143" t="s">
        <v>474</v>
      </c>
      <c r="F370" s="143"/>
      <c r="G370" s="143"/>
      <c r="H370" s="144">
        <f>H371</f>
        <v>0</v>
      </c>
      <c r="I370" s="183"/>
      <c r="J370" s="183"/>
    </row>
    <row r="371" spans="2:10" ht="15.75" customHeight="1" hidden="1">
      <c r="B371" s="196" t="s">
        <v>331</v>
      </c>
      <c r="C371" s="143" t="s">
        <v>253</v>
      </c>
      <c r="D371" s="143" t="s">
        <v>257</v>
      </c>
      <c r="E371" s="143" t="s">
        <v>474</v>
      </c>
      <c r="F371" s="143" t="s">
        <v>332</v>
      </c>
      <c r="G371" s="143"/>
      <c r="H371" s="144">
        <f>H372</f>
        <v>0</v>
      </c>
      <c r="I371" s="183"/>
      <c r="J371" s="183"/>
    </row>
    <row r="372" spans="2:10" ht="15.75" customHeight="1" hidden="1">
      <c r="B372" s="196" t="s">
        <v>333</v>
      </c>
      <c r="C372" s="143" t="s">
        <v>253</v>
      </c>
      <c r="D372" s="143" t="s">
        <v>257</v>
      </c>
      <c r="E372" s="143" t="s">
        <v>474</v>
      </c>
      <c r="F372" s="143" t="s">
        <v>334</v>
      </c>
      <c r="G372" s="143"/>
      <c r="H372" s="144">
        <f>H373</f>
        <v>0</v>
      </c>
      <c r="I372" s="183"/>
      <c r="J372" s="183"/>
    </row>
    <row r="373" spans="2:10" ht="15.75" customHeight="1" hidden="1">
      <c r="B373" s="193" t="s">
        <v>315</v>
      </c>
      <c r="C373" s="143" t="s">
        <v>253</v>
      </c>
      <c r="D373" s="143" t="s">
        <v>257</v>
      </c>
      <c r="E373" s="143" t="s">
        <v>474</v>
      </c>
      <c r="F373" s="143" t="s">
        <v>334</v>
      </c>
      <c r="G373" s="143" t="s">
        <v>339</v>
      </c>
      <c r="H373" s="144"/>
      <c r="I373" s="183"/>
      <c r="J373" s="183"/>
    </row>
    <row r="374" spans="2:10" ht="12.75" customHeight="1">
      <c r="B374" s="273" t="s">
        <v>258</v>
      </c>
      <c r="C374" s="186" t="s">
        <v>253</v>
      </c>
      <c r="D374" s="186" t="s">
        <v>259</v>
      </c>
      <c r="E374" s="274"/>
      <c r="F374" s="275"/>
      <c r="G374" s="275"/>
      <c r="H374" s="276">
        <f>H424+H429+H393+H415+H436+H375+H410</f>
        <v>600</v>
      </c>
      <c r="I374" s="276">
        <f>I424+I429+I393+I415+I436+I375+I410</f>
        <v>0</v>
      </c>
      <c r="J374" s="276">
        <f>J424+J429+J393+J415+J436+J375+J410</f>
        <v>0</v>
      </c>
    </row>
    <row r="375" spans="2:10" ht="28.5" customHeight="1" hidden="1">
      <c r="B375" s="277" t="s">
        <v>475</v>
      </c>
      <c r="C375" s="142" t="s">
        <v>253</v>
      </c>
      <c r="D375" s="142" t="s">
        <v>259</v>
      </c>
      <c r="E375" s="13" t="s">
        <v>476</v>
      </c>
      <c r="F375" s="142"/>
      <c r="G375" s="142"/>
      <c r="H375" s="182">
        <f>H376+H389</f>
        <v>0</v>
      </c>
      <c r="I375" s="182">
        <f>I376</f>
        <v>0</v>
      </c>
      <c r="J375" s="182">
        <f>J376</f>
        <v>0</v>
      </c>
    </row>
    <row r="376" spans="2:10" ht="12.75" customHeight="1" hidden="1">
      <c r="B376" s="228" t="s">
        <v>477</v>
      </c>
      <c r="C376" s="143" t="s">
        <v>253</v>
      </c>
      <c r="D376" s="143" t="s">
        <v>259</v>
      </c>
      <c r="E376" s="12" t="s">
        <v>478</v>
      </c>
      <c r="F376" s="143"/>
      <c r="G376" s="143"/>
      <c r="H376" s="183">
        <f>H377+H383</f>
        <v>0</v>
      </c>
      <c r="I376" s="183">
        <f>I377+I383</f>
        <v>0</v>
      </c>
      <c r="J376" s="183">
        <f>J377+J383</f>
        <v>0</v>
      </c>
    </row>
    <row r="377" spans="2:10" ht="12.75" customHeight="1" hidden="1">
      <c r="B377" s="193" t="s">
        <v>479</v>
      </c>
      <c r="C377" s="143" t="s">
        <v>253</v>
      </c>
      <c r="D377" s="143" t="s">
        <v>259</v>
      </c>
      <c r="E377" s="12" t="s">
        <v>480</v>
      </c>
      <c r="F377" s="143"/>
      <c r="G377" s="143"/>
      <c r="H377" s="183">
        <f aca="true" t="shared" si="75" ref="H377:J378">H378</f>
        <v>0</v>
      </c>
      <c r="I377" s="183">
        <f t="shared" si="75"/>
        <v>0</v>
      </c>
      <c r="J377" s="183">
        <f t="shared" si="75"/>
        <v>0</v>
      </c>
    </row>
    <row r="378" spans="2:10" ht="12.75" customHeight="1" hidden="1">
      <c r="B378" s="196" t="s">
        <v>331</v>
      </c>
      <c r="C378" s="143" t="s">
        <v>253</v>
      </c>
      <c r="D378" s="143" t="s">
        <v>259</v>
      </c>
      <c r="E378" s="12" t="s">
        <v>480</v>
      </c>
      <c r="F378" s="143" t="s">
        <v>332</v>
      </c>
      <c r="G378" s="143"/>
      <c r="H378" s="183">
        <f t="shared" si="75"/>
        <v>0</v>
      </c>
      <c r="I378" s="183">
        <f t="shared" si="75"/>
        <v>0</v>
      </c>
      <c r="J378" s="183">
        <f t="shared" si="75"/>
        <v>0</v>
      </c>
    </row>
    <row r="379" spans="2:10" ht="12.75" customHeight="1" hidden="1">
      <c r="B379" s="196" t="s">
        <v>333</v>
      </c>
      <c r="C379" s="143" t="s">
        <v>253</v>
      </c>
      <c r="D379" s="143" t="s">
        <v>259</v>
      </c>
      <c r="E379" s="12" t="s">
        <v>480</v>
      </c>
      <c r="F379" s="143" t="s">
        <v>334</v>
      </c>
      <c r="G379" s="143"/>
      <c r="H379" s="183">
        <f>H380+H381+H382</f>
        <v>0</v>
      </c>
      <c r="I379" s="183">
        <f>I380+I381+I382</f>
        <v>0</v>
      </c>
      <c r="J379" s="183">
        <f>J380+J381+J382</f>
        <v>0</v>
      </c>
    </row>
    <row r="380" spans="2:10" ht="12.75" customHeight="1" hidden="1">
      <c r="B380" s="193" t="s">
        <v>315</v>
      </c>
      <c r="C380" s="143" t="s">
        <v>253</v>
      </c>
      <c r="D380" s="143" t="s">
        <v>259</v>
      </c>
      <c r="E380" s="12" t="s">
        <v>480</v>
      </c>
      <c r="F380" s="143" t="s">
        <v>334</v>
      </c>
      <c r="G380" s="143" t="s">
        <v>339</v>
      </c>
      <c r="H380" s="183">
        <f>'Прил. 7'!I353</f>
        <v>0</v>
      </c>
      <c r="I380" s="183">
        <f>'Прил. 7'!J353</f>
        <v>0</v>
      </c>
      <c r="J380" s="183">
        <f>'Прил. 7'!K353</f>
        <v>0</v>
      </c>
    </row>
    <row r="381" spans="2:10" ht="12.75" customHeight="1" hidden="1">
      <c r="B381" s="193" t="s">
        <v>316</v>
      </c>
      <c r="C381" s="143" t="s">
        <v>253</v>
      </c>
      <c r="D381" s="143" t="s">
        <v>259</v>
      </c>
      <c r="E381" s="12" t="s">
        <v>480</v>
      </c>
      <c r="F381" s="143" t="s">
        <v>334</v>
      </c>
      <c r="G381" s="143" t="s">
        <v>377</v>
      </c>
      <c r="H381" s="183">
        <f>'Прил. 7'!I354</f>
        <v>0</v>
      </c>
      <c r="I381" s="183">
        <f>'Прил. 7'!J354</f>
        <v>0</v>
      </c>
      <c r="J381" s="183">
        <f>'Прил. 7'!K354</f>
        <v>0</v>
      </c>
    </row>
    <row r="382" spans="2:10" ht="12.75" customHeight="1" hidden="1">
      <c r="B382" s="193" t="s">
        <v>317</v>
      </c>
      <c r="C382" s="143" t="s">
        <v>253</v>
      </c>
      <c r="D382" s="143" t="s">
        <v>259</v>
      </c>
      <c r="E382" s="12" t="s">
        <v>480</v>
      </c>
      <c r="F382" s="143" t="s">
        <v>334</v>
      </c>
      <c r="G382" s="143" t="s">
        <v>349</v>
      </c>
      <c r="H382" s="183">
        <f>'Прил. 7'!I355</f>
        <v>0</v>
      </c>
      <c r="I382" s="183">
        <f>'Прил. 7'!J355</f>
        <v>0</v>
      </c>
      <c r="J382" s="183">
        <f>'Прил. 7'!K355</f>
        <v>0</v>
      </c>
    </row>
    <row r="383" spans="2:10" ht="12.75" customHeight="1" hidden="1">
      <c r="B383" s="193" t="s">
        <v>481</v>
      </c>
      <c r="C383" s="143" t="s">
        <v>253</v>
      </c>
      <c r="D383" s="143" t="s">
        <v>259</v>
      </c>
      <c r="E383" s="12" t="s">
        <v>482</v>
      </c>
      <c r="F383" s="143"/>
      <c r="G383" s="143"/>
      <c r="H383" s="183">
        <f aca="true" t="shared" si="76" ref="H383:J384">H384</f>
        <v>0</v>
      </c>
      <c r="I383" s="183">
        <f t="shared" si="76"/>
        <v>0</v>
      </c>
      <c r="J383" s="183">
        <f t="shared" si="76"/>
        <v>0</v>
      </c>
    </row>
    <row r="384" spans="2:10" ht="12.75" customHeight="1" hidden="1">
      <c r="B384" s="196" t="s">
        <v>331</v>
      </c>
      <c r="C384" s="143" t="s">
        <v>253</v>
      </c>
      <c r="D384" s="143" t="s">
        <v>259</v>
      </c>
      <c r="E384" s="12" t="s">
        <v>482</v>
      </c>
      <c r="F384" s="143" t="s">
        <v>332</v>
      </c>
      <c r="G384" s="143"/>
      <c r="H384" s="183">
        <f t="shared" si="76"/>
        <v>0</v>
      </c>
      <c r="I384" s="183">
        <f t="shared" si="76"/>
        <v>0</v>
      </c>
      <c r="J384" s="183">
        <f t="shared" si="76"/>
        <v>0</v>
      </c>
    </row>
    <row r="385" spans="2:10" ht="12.75" customHeight="1" hidden="1">
      <c r="B385" s="196" t="s">
        <v>333</v>
      </c>
      <c r="C385" s="143" t="s">
        <v>253</v>
      </c>
      <c r="D385" s="143" t="s">
        <v>259</v>
      </c>
      <c r="E385" s="12" t="s">
        <v>482</v>
      </c>
      <c r="F385" s="143" t="s">
        <v>334</v>
      </c>
      <c r="G385" s="143"/>
      <c r="H385" s="183">
        <f>H386+H387+H388</f>
        <v>0</v>
      </c>
      <c r="I385" s="183">
        <f>I386+I387+I388</f>
        <v>0</v>
      </c>
      <c r="J385" s="183">
        <f>J386+J387+J388</f>
        <v>0</v>
      </c>
    </row>
    <row r="386" spans="2:10" ht="12.75" customHeight="1" hidden="1">
      <c r="B386" s="193" t="s">
        <v>315</v>
      </c>
      <c r="C386" s="143" t="s">
        <v>253</v>
      </c>
      <c r="D386" s="143" t="s">
        <v>259</v>
      </c>
      <c r="E386" s="12" t="s">
        <v>482</v>
      </c>
      <c r="F386" s="143" t="s">
        <v>334</v>
      </c>
      <c r="G386" s="143" t="s">
        <v>339</v>
      </c>
      <c r="H386" s="183">
        <f>'Прил. 7'!I359</f>
        <v>0</v>
      </c>
      <c r="I386" s="183">
        <f>'Прил. 7'!J359</f>
        <v>0</v>
      </c>
      <c r="J386" s="183">
        <f>'Прил. 7'!K359</f>
        <v>0</v>
      </c>
    </row>
    <row r="387" spans="2:10" ht="12.75" customHeight="1" hidden="1">
      <c r="B387" s="193" t="s">
        <v>316</v>
      </c>
      <c r="C387" s="143" t="s">
        <v>253</v>
      </c>
      <c r="D387" s="143" t="s">
        <v>259</v>
      </c>
      <c r="E387" s="12" t="s">
        <v>482</v>
      </c>
      <c r="F387" s="143" t="s">
        <v>334</v>
      </c>
      <c r="G387" s="143" t="s">
        <v>377</v>
      </c>
      <c r="H387" s="183">
        <f>'Прил. 7'!I360</f>
        <v>0</v>
      </c>
      <c r="I387" s="183">
        <f>'Прил. 7'!J360</f>
        <v>0</v>
      </c>
      <c r="J387" s="183">
        <f>'Прил. 7'!K360</f>
        <v>0</v>
      </c>
    </row>
    <row r="388" spans="2:10" ht="12.75" customHeight="1" hidden="1">
      <c r="B388" s="193" t="s">
        <v>317</v>
      </c>
      <c r="C388" s="143" t="s">
        <v>253</v>
      </c>
      <c r="D388" s="143" t="s">
        <v>259</v>
      </c>
      <c r="E388" s="12" t="s">
        <v>482</v>
      </c>
      <c r="F388" s="143" t="s">
        <v>334</v>
      </c>
      <c r="G388" s="143" t="s">
        <v>349</v>
      </c>
      <c r="H388" s="183">
        <f>'Прил. 7'!I361</f>
        <v>0</v>
      </c>
      <c r="I388" s="183">
        <f>'Прил. 7'!J361</f>
        <v>0</v>
      </c>
      <c r="J388" s="183">
        <f>'Прил. 7'!K361</f>
        <v>0</v>
      </c>
    </row>
    <row r="389" spans="2:10" ht="28.5" hidden="1">
      <c r="B389" s="210" t="s">
        <v>483</v>
      </c>
      <c r="C389" s="204" t="s">
        <v>253</v>
      </c>
      <c r="D389" s="204" t="s">
        <v>259</v>
      </c>
      <c r="E389" s="278" t="s">
        <v>484</v>
      </c>
      <c r="F389" s="204"/>
      <c r="G389" s="204"/>
      <c r="H389" s="183">
        <f aca="true" t="shared" si="77" ref="H389:J391">H390</f>
        <v>0</v>
      </c>
      <c r="I389" s="183">
        <f t="shared" si="77"/>
        <v>0</v>
      </c>
      <c r="J389" s="183">
        <f t="shared" si="77"/>
        <v>0</v>
      </c>
    </row>
    <row r="390" spans="2:10" ht="12.75" customHeight="1" hidden="1">
      <c r="B390" s="211" t="s">
        <v>331</v>
      </c>
      <c r="C390" s="204" t="s">
        <v>253</v>
      </c>
      <c r="D390" s="204" t="s">
        <v>259</v>
      </c>
      <c r="E390" s="278" t="s">
        <v>484</v>
      </c>
      <c r="F390" s="204" t="s">
        <v>332</v>
      </c>
      <c r="G390" s="204"/>
      <c r="H390" s="183">
        <f t="shared" si="77"/>
        <v>0</v>
      </c>
      <c r="I390" s="183">
        <f t="shared" si="77"/>
        <v>0</v>
      </c>
      <c r="J390" s="183">
        <f t="shared" si="77"/>
        <v>0</v>
      </c>
    </row>
    <row r="391" spans="2:10" ht="12.75" customHeight="1" hidden="1">
      <c r="B391" s="211" t="s">
        <v>333</v>
      </c>
      <c r="C391" s="204" t="s">
        <v>253</v>
      </c>
      <c r="D391" s="204" t="s">
        <v>259</v>
      </c>
      <c r="E391" s="278" t="s">
        <v>484</v>
      </c>
      <c r="F391" s="204" t="s">
        <v>334</v>
      </c>
      <c r="G391" s="204"/>
      <c r="H391" s="183">
        <f t="shared" si="77"/>
        <v>0</v>
      </c>
      <c r="I391" s="183">
        <f t="shared" si="77"/>
        <v>0</v>
      </c>
      <c r="J391" s="183">
        <f t="shared" si="77"/>
        <v>0</v>
      </c>
    </row>
    <row r="392" spans="2:10" ht="12.75" customHeight="1" hidden="1">
      <c r="B392" s="206" t="s">
        <v>315</v>
      </c>
      <c r="C392" s="204" t="s">
        <v>253</v>
      </c>
      <c r="D392" s="204" t="s">
        <v>259</v>
      </c>
      <c r="E392" s="278" t="s">
        <v>484</v>
      </c>
      <c r="F392" s="204" t="s">
        <v>334</v>
      </c>
      <c r="G392" s="204" t="s">
        <v>339</v>
      </c>
      <c r="H392" s="183">
        <f>'Прил. 7'!I365</f>
        <v>0</v>
      </c>
      <c r="I392" s="183"/>
      <c r="J392" s="183"/>
    </row>
    <row r="393" spans="2:12" ht="28.5" customHeight="1" hidden="1">
      <c r="B393" s="277" t="s">
        <v>485</v>
      </c>
      <c r="C393" s="142" t="s">
        <v>253</v>
      </c>
      <c r="D393" s="142" t="s">
        <v>259</v>
      </c>
      <c r="E393" s="13" t="s">
        <v>486</v>
      </c>
      <c r="F393" s="142"/>
      <c r="G393" s="142"/>
      <c r="H393" s="140">
        <f>H405+H398+H394</f>
        <v>0</v>
      </c>
      <c r="I393" s="182">
        <v>0</v>
      </c>
      <c r="J393" s="182">
        <v>0</v>
      </c>
      <c r="L393" s="249"/>
    </row>
    <row r="394" spans="2:10" ht="15.75" customHeight="1" hidden="1">
      <c r="B394" s="261" t="s">
        <v>343</v>
      </c>
      <c r="C394" s="143" t="s">
        <v>253</v>
      </c>
      <c r="D394" s="143" t="s">
        <v>259</v>
      </c>
      <c r="E394" s="12" t="s">
        <v>487</v>
      </c>
      <c r="F394" s="143"/>
      <c r="G394" s="143"/>
      <c r="H394" s="144">
        <f aca="true" t="shared" si="78" ref="H394:J396">H395</f>
        <v>0</v>
      </c>
      <c r="I394" s="144">
        <f t="shared" si="78"/>
        <v>0</v>
      </c>
      <c r="J394" s="144">
        <f t="shared" si="78"/>
        <v>0</v>
      </c>
    </row>
    <row r="395" spans="2:10" ht="15.75" customHeight="1" hidden="1">
      <c r="B395" s="196" t="s">
        <v>331</v>
      </c>
      <c r="C395" s="143" t="s">
        <v>253</v>
      </c>
      <c r="D395" s="143" t="s">
        <v>259</v>
      </c>
      <c r="E395" s="12" t="s">
        <v>487</v>
      </c>
      <c r="F395" s="143" t="s">
        <v>332</v>
      </c>
      <c r="G395" s="143"/>
      <c r="H395" s="144">
        <f t="shared" si="78"/>
        <v>0</v>
      </c>
      <c r="I395" s="144">
        <f t="shared" si="78"/>
        <v>0</v>
      </c>
      <c r="J395" s="144">
        <f t="shared" si="78"/>
        <v>0</v>
      </c>
    </row>
    <row r="396" spans="2:10" ht="15.75" customHeight="1" hidden="1">
      <c r="B396" s="196" t="s">
        <v>333</v>
      </c>
      <c r="C396" s="143" t="s">
        <v>253</v>
      </c>
      <c r="D396" s="143" t="s">
        <v>259</v>
      </c>
      <c r="E396" s="12" t="s">
        <v>487</v>
      </c>
      <c r="F396" s="143" t="s">
        <v>334</v>
      </c>
      <c r="G396" s="143"/>
      <c r="H396" s="144">
        <f t="shared" si="78"/>
        <v>0</v>
      </c>
      <c r="I396" s="144">
        <f t="shared" si="78"/>
        <v>0</v>
      </c>
      <c r="J396" s="144">
        <f t="shared" si="78"/>
        <v>0</v>
      </c>
    </row>
    <row r="397" spans="2:10" ht="15.75" customHeight="1" hidden="1">
      <c r="B397" s="193" t="s">
        <v>316</v>
      </c>
      <c r="C397" s="143" t="s">
        <v>253</v>
      </c>
      <c r="D397" s="143" t="s">
        <v>259</v>
      </c>
      <c r="E397" s="12" t="s">
        <v>487</v>
      </c>
      <c r="F397" s="143" t="s">
        <v>334</v>
      </c>
      <c r="G397" s="143" t="s">
        <v>377</v>
      </c>
      <c r="H397" s="144">
        <f>'Прил. 7'!I330</f>
        <v>0</v>
      </c>
      <c r="I397" s="144">
        <f>'Прил. 7'!J330</f>
        <v>0</v>
      </c>
      <c r="J397" s="144">
        <f>'Прил. 7'!K330</f>
        <v>0</v>
      </c>
    </row>
    <row r="398" spans="2:10" ht="15.75" customHeight="1" hidden="1">
      <c r="B398" s="261" t="s">
        <v>343</v>
      </c>
      <c r="C398" s="143" t="s">
        <v>253</v>
      </c>
      <c r="D398" s="143" t="s">
        <v>259</v>
      </c>
      <c r="E398" s="12" t="s">
        <v>486</v>
      </c>
      <c r="F398" s="143"/>
      <c r="G398" s="143"/>
      <c r="H398" s="144">
        <f>H399+H402</f>
        <v>0</v>
      </c>
      <c r="I398" s="144">
        <f>I399+I402</f>
        <v>0</v>
      </c>
      <c r="J398" s="144">
        <f>J399+J402</f>
        <v>0</v>
      </c>
    </row>
    <row r="399" spans="2:10" ht="15.75" customHeight="1" hidden="1">
      <c r="B399" s="196" t="s">
        <v>331</v>
      </c>
      <c r="C399" s="143" t="s">
        <v>253</v>
      </c>
      <c r="D399" s="143" t="s">
        <v>259</v>
      </c>
      <c r="E399" s="12" t="s">
        <v>486</v>
      </c>
      <c r="F399" s="143" t="s">
        <v>332</v>
      </c>
      <c r="G399" s="143"/>
      <c r="H399" s="144">
        <f aca="true" t="shared" si="79" ref="H399:J400">H400</f>
        <v>0</v>
      </c>
      <c r="I399" s="144">
        <f t="shared" si="79"/>
        <v>0</v>
      </c>
      <c r="J399" s="144">
        <f t="shared" si="79"/>
        <v>0</v>
      </c>
    </row>
    <row r="400" spans="2:10" ht="15.75" customHeight="1" hidden="1">
      <c r="B400" s="196" t="s">
        <v>333</v>
      </c>
      <c r="C400" s="143" t="s">
        <v>253</v>
      </c>
      <c r="D400" s="143" t="s">
        <v>259</v>
      </c>
      <c r="E400" s="12" t="s">
        <v>486</v>
      </c>
      <c r="F400" s="143" t="s">
        <v>334</v>
      </c>
      <c r="G400" s="143"/>
      <c r="H400" s="144">
        <f t="shared" si="79"/>
        <v>0</v>
      </c>
      <c r="I400" s="144">
        <f t="shared" si="79"/>
        <v>0</v>
      </c>
      <c r="J400" s="144">
        <f t="shared" si="79"/>
        <v>0</v>
      </c>
    </row>
    <row r="401" spans="2:10" ht="15.75" customHeight="1" hidden="1">
      <c r="B401" s="193" t="s">
        <v>315</v>
      </c>
      <c r="C401" s="143" t="s">
        <v>253</v>
      </c>
      <c r="D401" s="143" t="s">
        <v>259</v>
      </c>
      <c r="E401" s="12" t="s">
        <v>486</v>
      </c>
      <c r="F401" s="143" t="s">
        <v>334</v>
      </c>
      <c r="G401" s="143" t="s">
        <v>339</v>
      </c>
      <c r="H401" s="144">
        <f>'Прил. 7'!I334+'Прил. 7'!I749</f>
        <v>0</v>
      </c>
      <c r="I401" s="144">
        <f>'Прил. 7'!J334+'Прил. 7'!J749</f>
        <v>0</v>
      </c>
      <c r="J401" s="144">
        <f>'Прил. 7'!K334+'Прил. 7'!K749</f>
        <v>0</v>
      </c>
    </row>
    <row r="402" spans="2:10" ht="15.75" customHeight="1" hidden="1">
      <c r="B402" s="196" t="s">
        <v>335</v>
      </c>
      <c r="C402" s="143" t="s">
        <v>253</v>
      </c>
      <c r="D402" s="143" t="s">
        <v>259</v>
      </c>
      <c r="E402" s="12" t="s">
        <v>486</v>
      </c>
      <c r="F402" s="143" t="s">
        <v>336</v>
      </c>
      <c r="G402" s="143"/>
      <c r="H402" s="144">
        <f aca="true" t="shared" si="80" ref="H402:J403">H403</f>
        <v>0</v>
      </c>
      <c r="I402" s="144">
        <f t="shared" si="80"/>
        <v>0</v>
      </c>
      <c r="J402" s="144">
        <f t="shared" si="80"/>
        <v>0</v>
      </c>
    </row>
    <row r="403" spans="2:10" ht="15.75" customHeight="1" hidden="1">
      <c r="B403" s="230" t="s">
        <v>389</v>
      </c>
      <c r="C403" s="143" t="s">
        <v>253</v>
      </c>
      <c r="D403" s="143" t="s">
        <v>259</v>
      </c>
      <c r="E403" s="12" t="s">
        <v>486</v>
      </c>
      <c r="F403" s="143" t="s">
        <v>390</v>
      </c>
      <c r="G403" s="143"/>
      <c r="H403" s="144">
        <f t="shared" si="80"/>
        <v>0</v>
      </c>
      <c r="I403" s="144">
        <f t="shared" si="80"/>
        <v>0</v>
      </c>
      <c r="J403" s="144">
        <f t="shared" si="80"/>
        <v>0</v>
      </c>
    </row>
    <row r="404" spans="2:10" ht="15.75" customHeight="1" hidden="1">
      <c r="B404" s="193" t="s">
        <v>315</v>
      </c>
      <c r="C404" s="143" t="s">
        <v>253</v>
      </c>
      <c r="D404" s="143" t="s">
        <v>259</v>
      </c>
      <c r="E404" s="12" t="s">
        <v>486</v>
      </c>
      <c r="F404" s="143" t="s">
        <v>390</v>
      </c>
      <c r="G404" s="143" t="s">
        <v>339</v>
      </c>
      <c r="H404" s="144">
        <f>'Прил. 7'!I337</f>
        <v>0</v>
      </c>
      <c r="I404" s="144">
        <f>'Прил. 7'!J337</f>
        <v>0</v>
      </c>
      <c r="J404" s="144">
        <f>'Прил. 7'!K337</f>
        <v>0</v>
      </c>
    </row>
    <row r="405" spans="2:10" ht="12.75" customHeight="1" hidden="1">
      <c r="B405" s="261" t="s">
        <v>343</v>
      </c>
      <c r="C405" s="143" t="s">
        <v>253</v>
      </c>
      <c r="D405" s="143" t="s">
        <v>259</v>
      </c>
      <c r="E405" s="12" t="s">
        <v>488</v>
      </c>
      <c r="F405" s="143"/>
      <c r="G405" s="143"/>
      <c r="H405" s="144">
        <f>H406</f>
        <v>0</v>
      </c>
      <c r="I405" s="183">
        <v>0</v>
      </c>
      <c r="J405" s="183">
        <v>0</v>
      </c>
    </row>
    <row r="406" spans="2:10" ht="12.75" customHeight="1" hidden="1">
      <c r="B406" s="196" t="s">
        <v>331</v>
      </c>
      <c r="C406" s="143" t="s">
        <v>253</v>
      </c>
      <c r="D406" s="143" t="s">
        <v>259</v>
      </c>
      <c r="E406" s="12" t="s">
        <v>488</v>
      </c>
      <c r="F406" s="143" t="s">
        <v>332</v>
      </c>
      <c r="G406" s="143"/>
      <c r="H406" s="144">
        <f>H407</f>
        <v>0</v>
      </c>
      <c r="I406" s="183">
        <v>0</v>
      </c>
      <c r="J406" s="183">
        <v>0</v>
      </c>
    </row>
    <row r="407" spans="2:10" ht="12.75" customHeight="1" hidden="1">
      <c r="B407" s="196" t="s">
        <v>333</v>
      </c>
      <c r="C407" s="143" t="s">
        <v>253</v>
      </c>
      <c r="D407" s="143" t="s">
        <v>259</v>
      </c>
      <c r="E407" s="12" t="s">
        <v>488</v>
      </c>
      <c r="F407" s="143" t="s">
        <v>334</v>
      </c>
      <c r="G407" s="143"/>
      <c r="H407" s="144">
        <f>H408+H409</f>
        <v>0</v>
      </c>
      <c r="I407" s="183">
        <v>0</v>
      </c>
      <c r="J407" s="183">
        <v>0</v>
      </c>
    </row>
    <row r="408" spans="2:10" ht="12.75" customHeight="1" hidden="1">
      <c r="B408" s="193" t="s">
        <v>315</v>
      </c>
      <c r="C408" s="143" t="s">
        <v>253</v>
      </c>
      <c r="D408" s="143" t="s">
        <v>259</v>
      </c>
      <c r="E408" s="12" t="s">
        <v>488</v>
      </c>
      <c r="F408" s="143" t="s">
        <v>334</v>
      </c>
      <c r="G408" s="143" t="s">
        <v>339</v>
      </c>
      <c r="H408" s="144">
        <f>'Прил. 7'!I341</f>
        <v>0</v>
      </c>
      <c r="I408" s="144">
        <f>'Прил. 7'!J341</f>
        <v>0</v>
      </c>
      <c r="J408" s="144">
        <f>'Прил. 7'!K341</f>
        <v>0</v>
      </c>
    </row>
    <row r="409" spans="2:10" ht="12.75" customHeight="1" hidden="1">
      <c r="B409" s="193" t="s">
        <v>316</v>
      </c>
      <c r="C409" s="143" t="s">
        <v>253</v>
      </c>
      <c r="D409" s="143" t="s">
        <v>259</v>
      </c>
      <c r="E409" s="12" t="s">
        <v>488</v>
      </c>
      <c r="F409" s="143" t="s">
        <v>334</v>
      </c>
      <c r="G409" s="143" t="s">
        <v>377</v>
      </c>
      <c r="H409" s="144">
        <f>'Прил. 7'!I342</f>
        <v>0</v>
      </c>
      <c r="I409" s="144">
        <f>'Прил. 7'!J342</f>
        <v>0</v>
      </c>
      <c r="J409" s="144">
        <f>'Прил. 7'!K342</f>
        <v>0</v>
      </c>
    </row>
    <row r="410" spans="2:12" ht="30" hidden="1">
      <c r="B410" s="260" t="str">
        <f>'Прил. 7'!B727</f>
        <v>Муниципальная программа «Обустройство контейнерных площадок на территории Малоархангельского района Орловской области на период 2019-2022 годы»</v>
      </c>
      <c r="C410" s="219" t="s">
        <v>253</v>
      </c>
      <c r="D410" s="219" t="s">
        <v>259</v>
      </c>
      <c r="E410" s="279" t="s">
        <v>489</v>
      </c>
      <c r="F410" s="267"/>
      <c r="G410" s="267"/>
      <c r="H410" s="280">
        <f aca="true" t="shared" si="81" ref="H410:J413">H411</f>
        <v>0</v>
      </c>
      <c r="I410" s="280">
        <f t="shared" si="81"/>
        <v>0</v>
      </c>
      <c r="J410" s="280">
        <f t="shared" si="81"/>
        <v>0</v>
      </c>
      <c r="L410" s="281"/>
    </row>
    <row r="411" spans="2:10" ht="28.5" hidden="1">
      <c r="B411" s="193" t="s">
        <v>490</v>
      </c>
      <c r="C411" s="143" t="s">
        <v>253</v>
      </c>
      <c r="D411" s="143" t="s">
        <v>259</v>
      </c>
      <c r="E411" s="279" t="s">
        <v>489</v>
      </c>
      <c r="F411" s="143"/>
      <c r="G411" s="143"/>
      <c r="H411" s="144">
        <f t="shared" si="81"/>
        <v>0</v>
      </c>
      <c r="I411" s="144">
        <f t="shared" si="81"/>
        <v>0</v>
      </c>
      <c r="J411" s="144">
        <f t="shared" si="81"/>
        <v>0</v>
      </c>
    </row>
    <row r="412" spans="2:10" ht="15.75" customHeight="1" hidden="1">
      <c r="B412" s="193" t="s">
        <v>331</v>
      </c>
      <c r="C412" s="143" t="s">
        <v>253</v>
      </c>
      <c r="D412" s="143" t="s">
        <v>259</v>
      </c>
      <c r="E412" s="279" t="s">
        <v>489</v>
      </c>
      <c r="F412" s="143" t="s">
        <v>332</v>
      </c>
      <c r="G412" s="143"/>
      <c r="H412" s="144">
        <f t="shared" si="81"/>
        <v>0</v>
      </c>
      <c r="I412" s="144">
        <f t="shared" si="81"/>
        <v>0</v>
      </c>
      <c r="J412" s="144">
        <f t="shared" si="81"/>
        <v>0</v>
      </c>
    </row>
    <row r="413" spans="2:10" ht="12.75" customHeight="1" hidden="1">
      <c r="B413" s="193" t="s">
        <v>333</v>
      </c>
      <c r="C413" s="143" t="s">
        <v>253</v>
      </c>
      <c r="D413" s="143" t="s">
        <v>259</v>
      </c>
      <c r="E413" s="279" t="s">
        <v>489</v>
      </c>
      <c r="F413" s="143" t="s">
        <v>334</v>
      </c>
      <c r="G413" s="143"/>
      <c r="H413" s="144">
        <f t="shared" si="81"/>
        <v>0</v>
      </c>
      <c r="I413" s="144">
        <f t="shared" si="81"/>
        <v>0</v>
      </c>
      <c r="J413" s="144">
        <f t="shared" si="81"/>
        <v>0</v>
      </c>
    </row>
    <row r="414" spans="2:10" ht="12.75" customHeight="1" hidden="1">
      <c r="B414" s="193" t="s">
        <v>315</v>
      </c>
      <c r="C414" s="143" t="s">
        <v>253</v>
      </c>
      <c r="D414" s="143" t="s">
        <v>259</v>
      </c>
      <c r="E414" s="279" t="s">
        <v>489</v>
      </c>
      <c r="F414" s="143" t="s">
        <v>334</v>
      </c>
      <c r="G414" s="143" t="s">
        <v>339</v>
      </c>
      <c r="H414" s="144">
        <f>'Прил. 7'!I731</f>
        <v>0</v>
      </c>
      <c r="I414" s="144">
        <f>'Прил. 7'!J731</f>
        <v>0</v>
      </c>
      <c r="J414" s="144">
        <f>'Прил. 7'!K731</f>
        <v>0</v>
      </c>
    </row>
    <row r="415" spans="2:10" ht="12.75" customHeight="1" hidden="1">
      <c r="B415" s="250" t="s">
        <v>319</v>
      </c>
      <c r="C415" s="143" t="s">
        <v>253</v>
      </c>
      <c r="D415" s="143" t="s">
        <v>259</v>
      </c>
      <c r="E415" s="12" t="s">
        <v>320</v>
      </c>
      <c r="F415" s="143"/>
      <c r="G415" s="143"/>
      <c r="H415" s="144">
        <f>H420+H416</f>
        <v>0</v>
      </c>
      <c r="I415" s="144">
        <f>I420+I416</f>
        <v>0</v>
      </c>
      <c r="J415" s="144">
        <f>J420+J416</f>
        <v>0</v>
      </c>
    </row>
    <row r="416" spans="2:10" ht="28.5" customHeight="1" hidden="1">
      <c r="B416" s="250" t="s">
        <v>386</v>
      </c>
      <c r="C416" s="143" t="s">
        <v>253</v>
      </c>
      <c r="D416" s="143" t="s">
        <v>259</v>
      </c>
      <c r="E416" s="12" t="s">
        <v>387</v>
      </c>
      <c r="F416" s="143"/>
      <c r="G416" s="143"/>
      <c r="H416" s="144">
        <f>H417</f>
        <v>0</v>
      </c>
      <c r="I416" s="183">
        <v>0</v>
      </c>
      <c r="J416" s="183">
        <v>0</v>
      </c>
    </row>
    <row r="417" spans="2:10" ht="12.75" customHeight="1" hidden="1">
      <c r="B417" s="196" t="s">
        <v>331</v>
      </c>
      <c r="C417" s="143" t="s">
        <v>253</v>
      </c>
      <c r="D417" s="143" t="s">
        <v>259</v>
      </c>
      <c r="E417" s="12" t="s">
        <v>387</v>
      </c>
      <c r="F417" s="143" t="s">
        <v>332</v>
      </c>
      <c r="G417" s="143"/>
      <c r="H417" s="144">
        <f>H418</f>
        <v>0</v>
      </c>
      <c r="I417" s="183">
        <v>0</v>
      </c>
      <c r="J417" s="183">
        <v>0</v>
      </c>
    </row>
    <row r="418" spans="2:10" ht="12.75" customHeight="1" hidden="1">
      <c r="B418" s="196" t="s">
        <v>333</v>
      </c>
      <c r="C418" s="143" t="s">
        <v>253</v>
      </c>
      <c r="D418" s="143" t="s">
        <v>259</v>
      </c>
      <c r="E418" s="12" t="s">
        <v>387</v>
      </c>
      <c r="F418" s="143" t="s">
        <v>334</v>
      </c>
      <c r="G418" s="143"/>
      <c r="H418" s="144">
        <f>H419</f>
        <v>0</v>
      </c>
      <c r="I418" s="183">
        <v>0</v>
      </c>
      <c r="J418" s="183">
        <v>0</v>
      </c>
    </row>
    <row r="419" spans="2:10" ht="12.75" customHeight="1" hidden="1">
      <c r="B419" s="193" t="s">
        <v>315</v>
      </c>
      <c r="C419" s="143" t="s">
        <v>253</v>
      </c>
      <c r="D419" s="143" t="s">
        <v>259</v>
      </c>
      <c r="E419" s="12" t="s">
        <v>387</v>
      </c>
      <c r="F419" s="143" t="s">
        <v>334</v>
      </c>
      <c r="G419" s="143" t="s">
        <v>339</v>
      </c>
      <c r="H419" s="144">
        <f>'Прил. 7'!I736</f>
        <v>0</v>
      </c>
      <c r="I419" s="144">
        <f>'Прил. 7'!J736</f>
        <v>0</v>
      </c>
      <c r="J419" s="144">
        <f>'Прил. 7'!K736</f>
        <v>0</v>
      </c>
    </row>
    <row r="420" spans="2:10" ht="15.75" customHeight="1" hidden="1">
      <c r="B420" s="250" t="s">
        <v>258</v>
      </c>
      <c r="C420" s="143" t="s">
        <v>253</v>
      </c>
      <c r="D420" s="143" t="s">
        <v>259</v>
      </c>
      <c r="E420" s="12" t="s">
        <v>491</v>
      </c>
      <c r="F420" s="143"/>
      <c r="G420" s="143"/>
      <c r="H420" s="144">
        <f aca="true" t="shared" si="82" ref="H420:J422">H421</f>
        <v>0</v>
      </c>
      <c r="I420" s="144">
        <f t="shared" si="82"/>
        <v>0</v>
      </c>
      <c r="J420" s="144">
        <f t="shared" si="82"/>
        <v>0</v>
      </c>
    </row>
    <row r="421" spans="2:10" ht="12.75" customHeight="1" hidden="1">
      <c r="B421" s="196" t="s">
        <v>331</v>
      </c>
      <c r="C421" s="143" t="s">
        <v>253</v>
      </c>
      <c r="D421" s="143" t="s">
        <v>259</v>
      </c>
      <c r="E421" s="12" t="s">
        <v>491</v>
      </c>
      <c r="F421" s="143" t="s">
        <v>332</v>
      </c>
      <c r="G421" s="143"/>
      <c r="H421" s="144">
        <f t="shared" si="82"/>
        <v>0</v>
      </c>
      <c r="I421" s="144">
        <f t="shared" si="82"/>
        <v>0</v>
      </c>
      <c r="J421" s="144">
        <f t="shared" si="82"/>
        <v>0</v>
      </c>
    </row>
    <row r="422" spans="2:10" ht="12.75" customHeight="1" hidden="1">
      <c r="B422" s="196" t="s">
        <v>333</v>
      </c>
      <c r="C422" s="143" t="s">
        <v>253</v>
      </c>
      <c r="D422" s="143" t="s">
        <v>259</v>
      </c>
      <c r="E422" s="12" t="s">
        <v>491</v>
      </c>
      <c r="F422" s="143" t="s">
        <v>334</v>
      </c>
      <c r="G422" s="143"/>
      <c r="H422" s="144">
        <f t="shared" si="82"/>
        <v>0</v>
      </c>
      <c r="I422" s="144">
        <f t="shared" si="82"/>
        <v>0</v>
      </c>
      <c r="J422" s="144">
        <f t="shared" si="82"/>
        <v>0</v>
      </c>
    </row>
    <row r="423" spans="2:10" ht="12.75" customHeight="1" hidden="1">
      <c r="B423" s="193" t="s">
        <v>315</v>
      </c>
      <c r="C423" s="143" t="s">
        <v>253</v>
      </c>
      <c r="D423" s="143" t="s">
        <v>259</v>
      </c>
      <c r="E423" s="12" t="s">
        <v>491</v>
      </c>
      <c r="F423" s="143" t="s">
        <v>334</v>
      </c>
      <c r="G423" s="143" t="s">
        <v>339</v>
      </c>
      <c r="H423" s="144">
        <f>'Прил. 7'!I347+'Прил. 7'!I740</f>
        <v>0</v>
      </c>
      <c r="I423" s="144">
        <f>'Прил. 7'!J347+'Прил. 7'!J740</f>
        <v>0</v>
      </c>
      <c r="J423" s="144">
        <f>'Прил. 7'!K347+'Прил. 7'!K740</f>
        <v>0</v>
      </c>
    </row>
    <row r="424" spans="2:10" ht="12.75" customHeight="1" hidden="1">
      <c r="B424" s="195" t="s">
        <v>319</v>
      </c>
      <c r="C424" s="143" t="s">
        <v>253</v>
      </c>
      <c r="D424" s="143" t="s">
        <v>259</v>
      </c>
      <c r="E424" s="220" t="s">
        <v>320</v>
      </c>
      <c r="F424" s="143"/>
      <c r="G424" s="143"/>
      <c r="H424" s="183">
        <f aca="true" t="shared" si="83" ref="H424:J427">H425</f>
        <v>0</v>
      </c>
      <c r="I424" s="183">
        <f t="shared" si="83"/>
        <v>0</v>
      </c>
      <c r="J424" s="183">
        <f t="shared" si="83"/>
        <v>0</v>
      </c>
    </row>
    <row r="425" spans="2:10" ht="27.75" customHeight="1" hidden="1">
      <c r="B425" s="195" t="s">
        <v>386</v>
      </c>
      <c r="C425" s="143" t="s">
        <v>253</v>
      </c>
      <c r="D425" s="143" t="s">
        <v>259</v>
      </c>
      <c r="E425" s="220" t="s">
        <v>387</v>
      </c>
      <c r="F425" s="143"/>
      <c r="G425" s="143"/>
      <c r="H425" s="183">
        <f t="shared" si="83"/>
        <v>0</v>
      </c>
      <c r="I425" s="183">
        <f t="shared" si="83"/>
        <v>0</v>
      </c>
      <c r="J425" s="183">
        <f t="shared" si="83"/>
        <v>0</v>
      </c>
    </row>
    <row r="426" spans="2:10" ht="14.25" customHeight="1" hidden="1">
      <c r="B426" s="196" t="s">
        <v>331</v>
      </c>
      <c r="C426" s="143" t="s">
        <v>253</v>
      </c>
      <c r="D426" s="143" t="s">
        <v>259</v>
      </c>
      <c r="E426" s="220" t="s">
        <v>387</v>
      </c>
      <c r="F426" s="143" t="s">
        <v>332</v>
      </c>
      <c r="G426" s="143"/>
      <c r="H426" s="183">
        <f t="shared" si="83"/>
        <v>0</v>
      </c>
      <c r="I426" s="183">
        <f t="shared" si="83"/>
        <v>0</v>
      </c>
      <c r="J426" s="183">
        <f t="shared" si="83"/>
        <v>0</v>
      </c>
    </row>
    <row r="427" spans="2:10" ht="14.25" customHeight="1" hidden="1">
      <c r="B427" s="196" t="s">
        <v>333</v>
      </c>
      <c r="C427" s="143" t="s">
        <v>253</v>
      </c>
      <c r="D427" s="143" t="s">
        <v>259</v>
      </c>
      <c r="E427" s="220" t="s">
        <v>387</v>
      </c>
      <c r="F427" s="143" t="s">
        <v>334</v>
      </c>
      <c r="G427" s="143"/>
      <c r="H427" s="183">
        <f t="shared" si="83"/>
        <v>0</v>
      </c>
      <c r="I427" s="183">
        <f t="shared" si="83"/>
        <v>0</v>
      </c>
      <c r="J427" s="183">
        <f t="shared" si="83"/>
        <v>0</v>
      </c>
    </row>
    <row r="428" spans="2:10" ht="14.25" customHeight="1" hidden="1">
      <c r="B428" s="193" t="s">
        <v>315</v>
      </c>
      <c r="C428" s="143" t="s">
        <v>253</v>
      </c>
      <c r="D428" s="143" t="s">
        <v>259</v>
      </c>
      <c r="E428" s="220" t="s">
        <v>387</v>
      </c>
      <c r="F428" s="143" t="s">
        <v>334</v>
      </c>
      <c r="G428" s="143" t="s">
        <v>339</v>
      </c>
      <c r="H428" s="183"/>
      <c r="I428" s="183"/>
      <c r="J428" s="183"/>
    </row>
    <row r="429" spans="2:10" ht="16.5" customHeight="1">
      <c r="B429" s="282" t="s">
        <v>492</v>
      </c>
      <c r="C429" s="143" t="s">
        <v>253</v>
      </c>
      <c r="D429" s="143" t="s">
        <v>259</v>
      </c>
      <c r="E429" s="191" t="s">
        <v>493</v>
      </c>
      <c r="F429" s="143"/>
      <c r="G429" s="143"/>
      <c r="H429" s="183">
        <f>H433+H430</f>
        <v>100</v>
      </c>
      <c r="I429" s="183">
        <f>I433</f>
        <v>0</v>
      </c>
      <c r="J429" s="183">
        <f>J433</f>
        <v>0</v>
      </c>
    </row>
    <row r="430" spans="2:10" ht="14.25" hidden="1">
      <c r="B430" s="214" t="s">
        <v>331</v>
      </c>
      <c r="C430" s="143" t="s">
        <v>253</v>
      </c>
      <c r="D430" s="143" t="s">
        <v>259</v>
      </c>
      <c r="E430" s="191" t="s">
        <v>493</v>
      </c>
      <c r="F430" s="143" t="s">
        <v>332</v>
      </c>
      <c r="G430" s="143"/>
      <c r="H430" s="183">
        <f aca="true" t="shared" si="84" ref="H430:J431">H431</f>
        <v>0</v>
      </c>
      <c r="I430" s="183">
        <f t="shared" si="84"/>
        <v>0</v>
      </c>
      <c r="J430" s="183">
        <f t="shared" si="84"/>
        <v>0</v>
      </c>
    </row>
    <row r="431" spans="2:10" ht="14.25" hidden="1">
      <c r="B431" s="214" t="s">
        <v>333</v>
      </c>
      <c r="C431" s="143" t="s">
        <v>253</v>
      </c>
      <c r="D431" s="143" t="s">
        <v>259</v>
      </c>
      <c r="E431" s="191" t="s">
        <v>493</v>
      </c>
      <c r="F431" s="143" t="s">
        <v>334</v>
      </c>
      <c r="G431" s="143"/>
      <c r="H431" s="183">
        <f t="shared" si="84"/>
        <v>0</v>
      </c>
      <c r="I431" s="183">
        <f t="shared" si="84"/>
        <v>0</v>
      </c>
      <c r="J431" s="183">
        <f t="shared" si="84"/>
        <v>0</v>
      </c>
    </row>
    <row r="432" spans="2:10" ht="14.25" hidden="1">
      <c r="B432" s="217" t="s">
        <v>315</v>
      </c>
      <c r="C432" s="143" t="s">
        <v>253</v>
      </c>
      <c r="D432" s="143" t="s">
        <v>259</v>
      </c>
      <c r="E432" s="191" t="s">
        <v>493</v>
      </c>
      <c r="F432" s="143" t="s">
        <v>334</v>
      </c>
      <c r="G432" s="143" t="s">
        <v>339</v>
      </c>
      <c r="H432" s="183">
        <f>'Прил. 7'!I744</f>
        <v>0</v>
      </c>
      <c r="I432" s="183"/>
      <c r="J432" s="183"/>
    </row>
    <row r="433" spans="2:10" ht="14.25" customHeight="1">
      <c r="B433" s="283" t="s">
        <v>494</v>
      </c>
      <c r="C433" s="143" t="s">
        <v>253</v>
      </c>
      <c r="D433" s="143" t="s">
        <v>259</v>
      </c>
      <c r="E433" s="191" t="s">
        <v>493</v>
      </c>
      <c r="F433" s="143" t="s">
        <v>404</v>
      </c>
      <c r="G433" s="143"/>
      <c r="H433" s="183">
        <f aca="true" t="shared" si="85" ref="H433:J434">H434</f>
        <v>100</v>
      </c>
      <c r="I433" s="183">
        <f t="shared" si="85"/>
        <v>0</v>
      </c>
      <c r="J433" s="183">
        <f t="shared" si="85"/>
        <v>0</v>
      </c>
    </row>
    <row r="434" spans="2:10" ht="14.25" customHeight="1">
      <c r="B434" s="283" t="s">
        <v>495</v>
      </c>
      <c r="C434" s="143" t="s">
        <v>253</v>
      </c>
      <c r="D434" s="143" t="s">
        <v>259</v>
      </c>
      <c r="E434" s="191" t="s">
        <v>493</v>
      </c>
      <c r="F434" s="143" t="s">
        <v>422</v>
      </c>
      <c r="G434" s="143"/>
      <c r="H434" s="183">
        <f t="shared" si="85"/>
        <v>100</v>
      </c>
      <c r="I434" s="183">
        <f t="shared" si="85"/>
        <v>0</v>
      </c>
      <c r="J434" s="183">
        <f t="shared" si="85"/>
        <v>0</v>
      </c>
    </row>
    <row r="435" spans="2:10" ht="14.25" customHeight="1">
      <c r="B435" s="193" t="s">
        <v>315</v>
      </c>
      <c r="C435" s="143" t="s">
        <v>253</v>
      </c>
      <c r="D435" s="143" t="s">
        <v>259</v>
      </c>
      <c r="E435" s="191" t="s">
        <v>493</v>
      </c>
      <c r="F435" s="143" t="s">
        <v>422</v>
      </c>
      <c r="G435" s="143" t="s">
        <v>339</v>
      </c>
      <c r="H435" s="183">
        <f>'Прил. 7'!I585</f>
        <v>100</v>
      </c>
      <c r="I435" s="183">
        <f>'Прил. 7'!J585</f>
        <v>0</v>
      </c>
      <c r="J435" s="183">
        <f>'Прил. 7'!K585</f>
        <v>0</v>
      </c>
    </row>
    <row r="436" spans="2:10" ht="14.25" customHeight="1">
      <c r="B436" s="250" t="s">
        <v>319</v>
      </c>
      <c r="C436" s="143" t="s">
        <v>253</v>
      </c>
      <c r="D436" s="143" t="s">
        <v>259</v>
      </c>
      <c r="E436" s="12" t="s">
        <v>320</v>
      </c>
      <c r="F436" s="143"/>
      <c r="G436" s="143"/>
      <c r="H436" s="183">
        <f aca="true" t="shared" si="86" ref="H436:J439">H437</f>
        <v>500</v>
      </c>
      <c r="I436" s="183">
        <f t="shared" si="86"/>
        <v>0</v>
      </c>
      <c r="J436" s="183">
        <f t="shared" si="86"/>
        <v>0</v>
      </c>
    </row>
    <row r="437" spans="2:10" ht="28.5" customHeight="1">
      <c r="B437" s="284" t="s">
        <v>496</v>
      </c>
      <c r="C437" s="143" t="s">
        <v>253</v>
      </c>
      <c r="D437" s="143" t="s">
        <v>259</v>
      </c>
      <c r="E437" s="12" t="s">
        <v>489</v>
      </c>
      <c r="F437" s="143"/>
      <c r="G437" s="143"/>
      <c r="H437" s="183">
        <f t="shared" si="86"/>
        <v>500</v>
      </c>
      <c r="I437" s="183">
        <f t="shared" si="86"/>
        <v>0</v>
      </c>
      <c r="J437" s="183">
        <f t="shared" si="86"/>
        <v>0</v>
      </c>
    </row>
    <row r="438" spans="2:10" ht="14.25" customHeight="1">
      <c r="B438" s="187" t="s">
        <v>403</v>
      </c>
      <c r="C438" s="143" t="s">
        <v>253</v>
      </c>
      <c r="D438" s="143" t="s">
        <v>259</v>
      </c>
      <c r="E438" s="12" t="s">
        <v>489</v>
      </c>
      <c r="F438" s="143" t="s">
        <v>404</v>
      </c>
      <c r="G438" s="143"/>
      <c r="H438" s="183">
        <f t="shared" si="86"/>
        <v>500</v>
      </c>
      <c r="I438" s="183">
        <f t="shared" si="86"/>
        <v>0</v>
      </c>
      <c r="J438" s="183">
        <f t="shared" si="86"/>
        <v>0</v>
      </c>
    </row>
    <row r="439" spans="2:10" ht="14.25" customHeight="1">
      <c r="B439" s="193" t="s">
        <v>194</v>
      </c>
      <c r="C439" s="143" t="s">
        <v>253</v>
      </c>
      <c r="D439" s="143" t="s">
        <v>259</v>
      </c>
      <c r="E439" s="12" t="s">
        <v>489</v>
      </c>
      <c r="F439" s="143" t="s">
        <v>422</v>
      </c>
      <c r="G439" s="143"/>
      <c r="H439" s="183">
        <f t="shared" si="86"/>
        <v>500</v>
      </c>
      <c r="I439" s="183">
        <f t="shared" si="86"/>
        <v>0</v>
      </c>
      <c r="J439" s="183">
        <f t="shared" si="86"/>
        <v>0</v>
      </c>
    </row>
    <row r="440" spans="2:10" ht="14.25" customHeight="1">
      <c r="B440" s="193" t="s">
        <v>315</v>
      </c>
      <c r="C440" s="143" t="s">
        <v>253</v>
      </c>
      <c r="D440" s="143" t="s">
        <v>259</v>
      </c>
      <c r="E440" s="12" t="s">
        <v>489</v>
      </c>
      <c r="F440" s="143" t="s">
        <v>422</v>
      </c>
      <c r="G440" s="143" t="s">
        <v>339</v>
      </c>
      <c r="H440" s="183">
        <f>'Прил. 7'!I589</f>
        <v>500</v>
      </c>
      <c r="I440" s="183">
        <f>'Прил. 7'!J589</f>
        <v>0</v>
      </c>
      <c r="J440" s="183">
        <f>'Прил. 7'!K589</f>
        <v>0</v>
      </c>
    </row>
    <row r="441" spans="2:10" ht="14.25" customHeight="1">
      <c r="B441" s="258" t="s">
        <v>260</v>
      </c>
      <c r="C441" s="186" t="s">
        <v>253</v>
      </c>
      <c r="D441" s="186" t="s">
        <v>261</v>
      </c>
      <c r="E441" s="220"/>
      <c r="F441" s="143"/>
      <c r="G441" s="143"/>
      <c r="H441" s="183">
        <f>H442+H453</f>
        <v>2425.1000000000004</v>
      </c>
      <c r="I441" s="183">
        <f>I442</f>
        <v>2459</v>
      </c>
      <c r="J441" s="183">
        <f>J442</f>
        <v>0</v>
      </c>
    </row>
    <row r="442" spans="2:10" ht="14.25" customHeight="1">
      <c r="B442" s="193" t="s">
        <v>319</v>
      </c>
      <c r="C442" s="143" t="s">
        <v>253</v>
      </c>
      <c r="D442" s="143" t="s">
        <v>261</v>
      </c>
      <c r="E442" s="42" t="s">
        <v>346</v>
      </c>
      <c r="F442" s="143"/>
      <c r="G442" s="143"/>
      <c r="H442" s="183">
        <f>H443</f>
        <v>2425.1000000000004</v>
      </c>
      <c r="I442" s="183">
        <f>I443</f>
        <v>2459</v>
      </c>
      <c r="J442" s="183">
        <f>J443</f>
        <v>0</v>
      </c>
    </row>
    <row r="443" spans="2:10" ht="14.25" customHeight="1">
      <c r="B443" s="198" t="s">
        <v>345</v>
      </c>
      <c r="C443" s="143" t="s">
        <v>253</v>
      </c>
      <c r="D443" s="143" t="s">
        <v>261</v>
      </c>
      <c r="E443" s="42" t="s">
        <v>346</v>
      </c>
      <c r="F443" s="143"/>
      <c r="G443" s="143"/>
      <c r="H443" s="183">
        <f>H446+H449+H452</f>
        <v>2425.1000000000004</v>
      </c>
      <c r="I443" s="183">
        <f>I446+I449+I452</f>
        <v>2459</v>
      </c>
      <c r="J443" s="183">
        <f>J446+J449+J452</f>
        <v>0</v>
      </c>
    </row>
    <row r="444" spans="2:10" ht="40.5" customHeight="1">
      <c r="B444" s="187" t="s">
        <v>323</v>
      </c>
      <c r="C444" s="143" t="s">
        <v>253</v>
      </c>
      <c r="D444" s="143" t="s">
        <v>261</v>
      </c>
      <c r="E444" s="42" t="s">
        <v>346</v>
      </c>
      <c r="F444" s="143" t="s">
        <v>324</v>
      </c>
      <c r="G444" s="143"/>
      <c r="H444" s="183">
        <f aca="true" t="shared" si="87" ref="H444:J445">H445</f>
        <v>2389.8</v>
      </c>
      <c r="I444" s="183">
        <f t="shared" si="87"/>
        <v>2416</v>
      </c>
      <c r="J444" s="183">
        <f t="shared" si="87"/>
        <v>0</v>
      </c>
    </row>
    <row r="445" spans="2:10" ht="14.25" customHeight="1">
      <c r="B445" s="193" t="s">
        <v>325</v>
      </c>
      <c r="C445" s="143" t="s">
        <v>253</v>
      </c>
      <c r="D445" s="143" t="s">
        <v>261</v>
      </c>
      <c r="E445" s="42" t="s">
        <v>346</v>
      </c>
      <c r="F445" s="143" t="s">
        <v>326</v>
      </c>
      <c r="G445" s="143"/>
      <c r="H445" s="183">
        <f t="shared" si="87"/>
        <v>2389.8</v>
      </c>
      <c r="I445" s="183">
        <f t="shared" si="87"/>
        <v>2416</v>
      </c>
      <c r="J445" s="183">
        <f t="shared" si="87"/>
        <v>0</v>
      </c>
    </row>
    <row r="446" spans="2:10" ht="14.25" customHeight="1">
      <c r="B446" s="193" t="s">
        <v>315</v>
      </c>
      <c r="C446" s="143" t="s">
        <v>253</v>
      </c>
      <c r="D446" s="143" t="s">
        <v>261</v>
      </c>
      <c r="E446" s="42" t="s">
        <v>346</v>
      </c>
      <c r="F446" s="143" t="s">
        <v>326</v>
      </c>
      <c r="G446" s="143">
        <v>2</v>
      </c>
      <c r="H446" s="183">
        <f>'Прил. 7'!I755</f>
        <v>2389.8</v>
      </c>
      <c r="I446" s="183">
        <f>'Прил. 7'!J755</f>
        <v>2416</v>
      </c>
      <c r="J446" s="183">
        <f>'Прил. 7'!K755</f>
        <v>0</v>
      </c>
    </row>
    <row r="447" spans="2:10" ht="14.25" customHeight="1">
      <c r="B447" s="196" t="s">
        <v>331</v>
      </c>
      <c r="C447" s="143" t="s">
        <v>253</v>
      </c>
      <c r="D447" s="143" t="s">
        <v>261</v>
      </c>
      <c r="E447" s="42" t="s">
        <v>346</v>
      </c>
      <c r="F447" s="143" t="s">
        <v>332</v>
      </c>
      <c r="G447" s="143"/>
      <c r="H447" s="183">
        <f aca="true" t="shared" si="88" ref="H447:J448">H448</f>
        <v>32.3</v>
      </c>
      <c r="I447" s="183">
        <f t="shared" si="88"/>
        <v>38</v>
      </c>
      <c r="J447" s="183">
        <f t="shared" si="88"/>
        <v>0</v>
      </c>
    </row>
    <row r="448" spans="2:10" ht="14.25" customHeight="1">
      <c r="B448" s="196" t="s">
        <v>333</v>
      </c>
      <c r="C448" s="143" t="s">
        <v>253</v>
      </c>
      <c r="D448" s="143" t="s">
        <v>261</v>
      </c>
      <c r="E448" s="42" t="s">
        <v>346</v>
      </c>
      <c r="F448" s="143" t="s">
        <v>334</v>
      </c>
      <c r="G448" s="143"/>
      <c r="H448" s="183">
        <f t="shared" si="88"/>
        <v>32.3</v>
      </c>
      <c r="I448" s="183">
        <f t="shared" si="88"/>
        <v>38</v>
      </c>
      <c r="J448" s="183">
        <f t="shared" si="88"/>
        <v>0</v>
      </c>
    </row>
    <row r="449" spans="2:10" ht="14.25" customHeight="1">
      <c r="B449" s="193" t="s">
        <v>315</v>
      </c>
      <c r="C449" s="143" t="s">
        <v>253</v>
      </c>
      <c r="D449" s="143" t="s">
        <v>261</v>
      </c>
      <c r="E449" s="42" t="s">
        <v>346</v>
      </c>
      <c r="F449" s="143" t="s">
        <v>334</v>
      </c>
      <c r="G449" s="143">
        <v>2</v>
      </c>
      <c r="H449" s="183">
        <f>'Прил. 7'!I758</f>
        <v>32.3</v>
      </c>
      <c r="I449" s="183">
        <f>'Прил. 7'!J758</f>
        <v>38</v>
      </c>
      <c r="J449" s="183">
        <f>'Прил. 7'!K758</f>
        <v>0</v>
      </c>
    </row>
    <row r="450" spans="2:10" ht="14.25" customHeight="1">
      <c r="B450" s="197" t="s">
        <v>335</v>
      </c>
      <c r="C450" s="143" t="s">
        <v>253</v>
      </c>
      <c r="D450" s="143" t="s">
        <v>261</v>
      </c>
      <c r="E450" s="42" t="s">
        <v>346</v>
      </c>
      <c r="F450" s="137">
        <v>800</v>
      </c>
      <c r="G450" s="199"/>
      <c r="H450" s="183">
        <f aca="true" t="shared" si="89" ref="H450:J451">H451</f>
        <v>3</v>
      </c>
      <c r="I450" s="183">
        <f t="shared" si="89"/>
        <v>5</v>
      </c>
      <c r="J450" s="183">
        <f t="shared" si="89"/>
        <v>0</v>
      </c>
    </row>
    <row r="451" spans="2:10" ht="14.25" customHeight="1">
      <c r="B451" s="197" t="s">
        <v>337</v>
      </c>
      <c r="C451" s="143" t="s">
        <v>253</v>
      </c>
      <c r="D451" s="143" t="s">
        <v>261</v>
      </c>
      <c r="E451" s="42" t="s">
        <v>346</v>
      </c>
      <c r="F451" s="137">
        <v>850</v>
      </c>
      <c r="G451" s="199"/>
      <c r="H451" s="183">
        <f t="shared" si="89"/>
        <v>3</v>
      </c>
      <c r="I451" s="183">
        <f t="shared" si="89"/>
        <v>5</v>
      </c>
      <c r="J451" s="183">
        <f t="shared" si="89"/>
        <v>0</v>
      </c>
    </row>
    <row r="452" spans="2:10" ht="14.25" customHeight="1">
      <c r="B452" s="197" t="s">
        <v>315</v>
      </c>
      <c r="C452" s="143" t="s">
        <v>253</v>
      </c>
      <c r="D452" s="143" t="s">
        <v>261</v>
      </c>
      <c r="E452" s="42" t="s">
        <v>346</v>
      </c>
      <c r="F452" s="137">
        <v>850</v>
      </c>
      <c r="G452" s="137">
        <v>2</v>
      </c>
      <c r="H452" s="183">
        <f>'Прил. 7'!I761</f>
        <v>3</v>
      </c>
      <c r="I452" s="183">
        <f>'Прил. 7'!J761</f>
        <v>5</v>
      </c>
      <c r="J452" s="183">
        <f>'Прил. 7'!K761</f>
        <v>0</v>
      </c>
    </row>
    <row r="453" spans="2:10" ht="41.25" customHeight="1" hidden="1">
      <c r="B453" s="190" t="s">
        <v>327</v>
      </c>
      <c r="C453" s="143" t="s">
        <v>253</v>
      </c>
      <c r="D453" s="143" t="s">
        <v>261</v>
      </c>
      <c r="E453" s="12" t="s">
        <v>328</v>
      </c>
      <c r="F453" s="285"/>
      <c r="G453" s="285"/>
      <c r="H453" s="286">
        <f aca="true" t="shared" si="90" ref="H453:J455">H454</f>
        <v>0</v>
      </c>
      <c r="I453" s="286">
        <f t="shared" si="90"/>
        <v>0</v>
      </c>
      <c r="J453" s="286">
        <f t="shared" si="90"/>
        <v>0</v>
      </c>
    </row>
    <row r="454" spans="2:10" ht="41.25" customHeight="1" hidden="1">
      <c r="B454" s="192" t="s">
        <v>323</v>
      </c>
      <c r="C454" s="143" t="s">
        <v>253</v>
      </c>
      <c r="D454" s="143" t="s">
        <v>261</v>
      </c>
      <c r="E454" s="12" t="s">
        <v>328</v>
      </c>
      <c r="F454" s="143" t="s">
        <v>324</v>
      </c>
      <c r="G454" s="143"/>
      <c r="H454" s="286">
        <f t="shared" si="90"/>
        <v>0</v>
      </c>
      <c r="I454" s="286">
        <f t="shared" si="90"/>
        <v>0</v>
      </c>
      <c r="J454" s="286">
        <f t="shared" si="90"/>
        <v>0</v>
      </c>
    </row>
    <row r="455" spans="2:10" ht="14.25" customHeight="1" hidden="1">
      <c r="B455" s="193" t="s">
        <v>325</v>
      </c>
      <c r="C455" s="143" t="s">
        <v>253</v>
      </c>
      <c r="D455" s="143" t="s">
        <v>261</v>
      </c>
      <c r="E455" s="12" t="s">
        <v>328</v>
      </c>
      <c r="F455" s="143" t="s">
        <v>326</v>
      </c>
      <c r="G455" s="143"/>
      <c r="H455" s="144">
        <f t="shared" si="90"/>
        <v>0</v>
      </c>
      <c r="I455" s="144">
        <f t="shared" si="90"/>
        <v>0</v>
      </c>
      <c r="J455" s="144">
        <f t="shared" si="90"/>
        <v>0</v>
      </c>
    </row>
    <row r="456" spans="2:10" ht="14.25" customHeight="1" hidden="1">
      <c r="B456" s="193" t="s">
        <v>316</v>
      </c>
      <c r="C456" s="143" t="s">
        <v>253</v>
      </c>
      <c r="D456" s="143" t="s">
        <v>261</v>
      </c>
      <c r="E456" s="12" t="s">
        <v>328</v>
      </c>
      <c r="F456" s="143" t="s">
        <v>326</v>
      </c>
      <c r="G456" s="143" t="s">
        <v>377</v>
      </c>
      <c r="H456" s="144">
        <f>'Прил. 7'!I765</f>
        <v>0</v>
      </c>
      <c r="I456" s="144">
        <f>'Прил. 7'!J765</f>
        <v>0</v>
      </c>
      <c r="J456" s="144">
        <f>'Прил. 7'!K765</f>
        <v>0</v>
      </c>
    </row>
    <row r="457" spans="2:10" ht="14.25" customHeight="1">
      <c r="B457" s="287" t="s">
        <v>262</v>
      </c>
      <c r="C457" s="142" t="s">
        <v>263</v>
      </c>
      <c r="D457" s="142"/>
      <c r="E457" s="13"/>
      <c r="F457" s="158"/>
      <c r="G457" s="158"/>
      <c r="H457" s="140">
        <f>H460</f>
        <v>1188.7</v>
      </c>
      <c r="I457" s="140">
        <f>I460</f>
        <v>1046</v>
      </c>
      <c r="J457" s="140">
        <f>J460</f>
        <v>1046</v>
      </c>
    </row>
    <row r="458" spans="2:10" ht="14.25" customHeight="1">
      <c r="B458" s="184" t="s">
        <v>315</v>
      </c>
      <c r="C458" s="142"/>
      <c r="D458" s="142"/>
      <c r="E458" s="13"/>
      <c r="F458" s="158"/>
      <c r="G458" s="158">
        <v>2</v>
      </c>
      <c r="H458" s="140">
        <f>H465+H471+H475+H479+H483+H487</f>
        <v>1188.7</v>
      </c>
      <c r="I458" s="140">
        <f>I465+I471+I475+I479+I483+I487</f>
        <v>1046</v>
      </c>
      <c r="J458" s="140">
        <f>J465+J471+J475+J479+J483+J487</f>
        <v>1046</v>
      </c>
    </row>
    <row r="459" spans="2:10" ht="14.25" customHeight="1">
      <c r="B459" s="184" t="s">
        <v>316</v>
      </c>
      <c r="C459" s="142"/>
      <c r="D459" s="142"/>
      <c r="E459" s="13"/>
      <c r="F459" s="158"/>
      <c r="G459" s="158">
        <v>3</v>
      </c>
      <c r="H459" s="140">
        <f>H466</f>
        <v>0</v>
      </c>
      <c r="I459" s="140">
        <f>I466</f>
        <v>0</v>
      </c>
      <c r="J459" s="140">
        <f>J466</f>
        <v>0</v>
      </c>
    </row>
    <row r="460" spans="2:10" ht="14.25" customHeight="1">
      <c r="B460" s="288" t="s">
        <v>264</v>
      </c>
      <c r="C460" s="186" t="s">
        <v>263</v>
      </c>
      <c r="D460" s="186" t="s">
        <v>265</v>
      </c>
      <c r="E460" s="289"/>
      <c r="F460" s="290"/>
      <c r="G460" s="290"/>
      <c r="H460" s="291">
        <f>H461+H467</f>
        <v>1188.7</v>
      </c>
      <c r="I460" s="291">
        <f>I461+I467</f>
        <v>1046</v>
      </c>
      <c r="J460" s="291">
        <f>J461+J467</f>
        <v>1046</v>
      </c>
    </row>
    <row r="461" spans="2:10" ht="27.75" customHeight="1" hidden="1">
      <c r="B461" s="284" t="s">
        <v>497</v>
      </c>
      <c r="C461" s="143" t="s">
        <v>263</v>
      </c>
      <c r="D461" s="143" t="s">
        <v>265</v>
      </c>
      <c r="E461" s="12" t="s">
        <v>474</v>
      </c>
      <c r="F461" s="159"/>
      <c r="G461" s="159"/>
      <c r="H461" s="144">
        <f aca="true" t="shared" si="91" ref="H461:J463">H462</f>
        <v>0</v>
      </c>
      <c r="I461" s="144">
        <f t="shared" si="91"/>
        <v>0</v>
      </c>
      <c r="J461" s="144">
        <f t="shared" si="91"/>
        <v>0</v>
      </c>
    </row>
    <row r="462" spans="2:10" ht="27.75" customHeight="1" hidden="1">
      <c r="B462" s="197" t="s">
        <v>498</v>
      </c>
      <c r="C462" s="143" t="s">
        <v>263</v>
      </c>
      <c r="D462" s="143" t="s">
        <v>265</v>
      </c>
      <c r="E462" s="12" t="s">
        <v>499</v>
      </c>
      <c r="F462" s="159"/>
      <c r="G462" s="159"/>
      <c r="H462" s="144">
        <f t="shared" si="91"/>
        <v>0</v>
      </c>
      <c r="I462" s="144">
        <f t="shared" si="91"/>
        <v>0</v>
      </c>
      <c r="J462" s="144">
        <f t="shared" si="91"/>
        <v>0</v>
      </c>
    </row>
    <row r="463" spans="2:10" ht="14.25" customHeight="1" hidden="1">
      <c r="B463" s="196" t="s">
        <v>331</v>
      </c>
      <c r="C463" s="143" t="s">
        <v>263</v>
      </c>
      <c r="D463" s="143" t="s">
        <v>265</v>
      </c>
      <c r="E463" s="12" t="s">
        <v>499</v>
      </c>
      <c r="F463" s="159">
        <v>200</v>
      </c>
      <c r="G463" s="159"/>
      <c r="H463" s="144">
        <f t="shared" si="91"/>
        <v>0</v>
      </c>
      <c r="I463" s="144">
        <f t="shared" si="91"/>
        <v>0</v>
      </c>
      <c r="J463" s="144">
        <f t="shared" si="91"/>
        <v>0</v>
      </c>
    </row>
    <row r="464" spans="2:10" ht="14.25" customHeight="1" hidden="1">
      <c r="B464" s="196" t="s">
        <v>333</v>
      </c>
      <c r="C464" s="143" t="s">
        <v>263</v>
      </c>
      <c r="D464" s="143" t="s">
        <v>265</v>
      </c>
      <c r="E464" s="12" t="s">
        <v>499</v>
      </c>
      <c r="F464" s="159">
        <v>240</v>
      </c>
      <c r="G464" s="159"/>
      <c r="H464" s="144">
        <f>H466+H465</f>
        <v>0</v>
      </c>
      <c r="I464" s="144">
        <f>I466</f>
        <v>0</v>
      </c>
      <c r="J464" s="144">
        <f>J466</f>
        <v>0</v>
      </c>
    </row>
    <row r="465" spans="2:10" ht="14.25" customHeight="1" hidden="1">
      <c r="B465" s="193" t="s">
        <v>315</v>
      </c>
      <c r="C465" s="143" t="s">
        <v>263</v>
      </c>
      <c r="D465" s="143" t="s">
        <v>265</v>
      </c>
      <c r="E465" s="12" t="s">
        <v>499</v>
      </c>
      <c r="F465" s="159">
        <v>240</v>
      </c>
      <c r="G465" s="159">
        <v>2</v>
      </c>
      <c r="H465" s="144">
        <f>'Прил. 7'!I772</f>
        <v>0</v>
      </c>
      <c r="I465" s="144">
        <f>'Прил. 7'!J772</f>
        <v>0</v>
      </c>
      <c r="J465" s="144">
        <f>'Прил. 7'!K772</f>
        <v>0</v>
      </c>
    </row>
    <row r="466" spans="2:10" ht="15.75" customHeight="1" hidden="1">
      <c r="B466" s="193" t="s">
        <v>316</v>
      </c>
      <c r="C466" s="143" t="s">
        <v>263</v>
      </c>
      <c r="D466" s="143" t="s">
        <v>265</v>
      </c>
      <c r="E466" s="12" t="s">
        <v>499</v>
      </c>
      <c r="F466" s="159">
        <v>240</v>
      </c>
      <c r="G466" s="159">
        <v>3</v>
      </c>
      <c r="H466" s="144">
        <f>'Прил. 7'!I773</f>
        <v>0</v>
      </c>
      <c r="I466" s="144">
        <f>'Прил. 7'!J773</f>
        <v>0</v>
      </c>
      <c r="J466" s="144">
        <f>'Прил. 7'!K773</f>
        <v>0</v>
      </c>
    </row>
    <row r="467" spans="2:10" ht="30">
      <c r="B467" s="292" t="s">
        <v>500</v>
      </c>
      <c r="C467" s="224" t="s">
        <v>263</v>
      </c>
      <c r="D467" s="224" t="s">
        <v>265</v>
      </c>
      <c r="E467" s="293" t="s">
        <v>501</v>
      </c>
      <c r="F467" s="224"/>
      <c r="G467" s="224"/>
      <c r="H467" s="140">
        <f>H468+H472+H476+H480+H484</f>
        <v>1188.7</v>
      </c>
      <c r="I467" s="140">
        <f>I468+I472+I476+I480+I484</f>
        <v>1046</v>
      </c>
      <c r="J467" s="140">
        <f>J468+J472+J476+J480+J484</f>
        <v>1046</v>
      </c>
    </row>
    <row r="468" spans="2:10" ht="15.75" customHeight="1">
      <c r="B468" s="269" t="s">
        <v>502</v>
      </c>
      <c r="C468" s="204" t="s">
        <v>263</v>
      </c>
      <c r="D468" s="204" t="s">
        <v>265</v>
      </c>
      <c r="E468" s="209" t="s">
        <v>503</v>
      </c>
      <c r="F468" s="204"/>
      <c r="G468" s="204"/>
      <c r="H468" s="144">
        <f aca="true" t="shared" si="92" ref="H468:J470">H469</f>
        <v>100</v>
      </c>
      <c r="I468" s="144">
        <f t="shared" si="92"/>
        <v>100</v>
      </c>
      <c r="J468" s="144">
        <f t="shared" si="92"/>
        <v>100</v>
      </c>
    </row>
    <row r="469" spans="2:10" ht="15.75" customHeight="1">
      <c r="B469" s="211" t="s">
        <v>331</v>
      </c>
      <c r="C469" s="204" t="s">
        <v>263</v>
      </c>
      <c r="D469" s="204" t="s">
        <v>265</v>
      </c>
      <c r="E469" s="209" t="s">
        <v>503</v>
      </c>
      <c r="F469" s="204" t="s">
        <v>332</v>
      </c>
      <c r="G469" s="204"/>
      <c r="H469" s="144">
        <f t="shared" si="92"/>
        <v>100</v>
      </c>
      <c r="I469" s="144">
        <f t="shared" si="92"/>
        <v>100</v>
      </c>
      <c r="J469" s="144">
        <f t="shared" si="92"/>
        <v>100</v>
      </c>
    </row>
    <row r="470" spans="2:10" ht="15.75" customHeight="1">
      <c r="B470" s="211" t="s">
        <v>333</v>
      </c>
      <c r="C470" s="204" t="s">
        <v>263</v>
      </c>
      <c r="D470" s="204" t="s">
        <v>265</v>
      </c>
      <c r="E470" s="209" t="s">
        <v>503</v>
      </c>
      <c r="F470" s="204" t="s">
        <v>334</v>
      </c>
      <c r="G470" s="204"/>
      <c r="H470" s="144">
        <f t="shared" si="92"/>
        <v>100</v>
      </c>
      <c r="I470" s="144">
        <f t="shared" si="92"/>
        <v>100</v>
      </c>
      <c r="J470" s="144">
        <f t="shared" si="92"/>
        <v>100</v>
      </c>
    </row>
    <row r="471" spans="2:10" ht="15.75" customHeight="1">
      <c r="B471" s="206" t="s">
        <v>315</v>
      </c>
      <c r="C471" s="204" t="s">
        <v>263</v>
      </c>
      <c r="D471" s="204" t="s">
        <v>265</v>
      </c>
      <c r="E471" s="209" t="s">
        <v>503</v>
      </c>
      <c r="F471" s="204" t="s">
        <v>334</v>
      </c>
      <c r="G471" s="204" t="s">
        <v>339</v>
      </c>
      <c r="H471" s="144">
        <f>'Прил. 7'!I376</f>
        <v>100</v>
      </c>
      <c r="I471" s="144">
        <f>'Прил. 7'!J376</f>
        <v>100</v>
      </c>
      <c r="J471" s="144">
        <f>'Прил. 7'!K376</f>
        <v>100</v>
      </c>
    </row>
    <row r="472" spans="2:10" ht="15.75" customHeight="1">
      <c r="B472" s="269" t="s">
        <v>504</v>
      </c>
      <c r="C472" s="204" t="s">
        <v>263</v>
      </c>
      <c r="D472" s="204" t="s">
        <v>265</v>
      </c>
      <c r="E472" s="209" t="s">
        <v>505</v>
      </c>
      <c r="F472" s="204"/>
      <c r="G472" s="204"/>
      <c r="H472" s="144">
        <f aca="true" t="shared" si="93" ref="H472:J474">H473</f>
        <v>642.7</v>
      </c>
      <c r="I472" s="144">
        <f t="shared" si="93"/>
        <v>500</v>
      </c>
      <c r="J472" s="144">
        <f t="shared" si="93"/>
        <v>500</v>
      </c>
    </row>
    <row r="473" spans="2:10" ht="15.75" customHeight="1">
      <c r="B473" s="211" t="s">
        <v>331</v>
      </c>
      <c r="C473" s="204" t="s">
        <v>263</v>
      </c>
      <c r="D473" s="204" t="s">
        <v>265</v>
      </c>
      <c r="E473" s="209" t="s">
        <v>505</v>
      </c>
      <c r="F473" s="204" t="s">
        <v>332</v>
      </c>
      <c r="G473" s="204"/>
      <c r="H473" s="144">
        <f t="shared" si="93"/>
        <v>642.7</v>
      </c>
      <c r="I473" s="144">
        <f t="shared" si="93"/>
        <v>500</v>
      </c>
      <c r="J473" s="144">
        <f t="shared" si="93"/>
        <v>500</v>
      </c>
    </row>
    <row r="474" spans="2:10" ht="15.75" customHeight="1">
      <c r="B474" s="211" t="s">
        <v>333</v>
      </c>
      <c r="C474" s="204" t="s">
        <v>263</v>
      </c>
      <c r="D474" s="204" t="s">
        <v>265</v>
      </c>
      <c r="E474" s="209" t="s">
        <v>505</v>
      </c>
      <c r="F474" s="204" t="s">
        <v>334</v>
      </c>
      <c r="G474" s="204"/>
      <c r="H474" s="144">
        <f t="shared" si="93"/>
        <v>642.7</v>
      </c>
      <c r="I474" s="144">
        <f t="shared" si="93"/>
        <v>500</v>
      </c>
      <c r="J474" s="144">
        <f t="shared" si="93"/>
        <v>500</v>
      </c>
    </row>
    <row r="475" spans="2:10" ht="15.75" customHeight="1">
      <c r="B475" s="206" t="s">
        <v>315</v>
      </c>
      <c r="C475" s="204" t="s">
        <v>263</v>
      </c>
      <c r="D475" s="204" t="s">
        <v>265</v>
      </c>
      <c r="E475" s="209" t="s">
        <v>505</v>
      </c>
      <c r="F475" s="204" t="s">
        <v>334</v>
      </c>
      <c r="G475" s="204" t="s">
        <v>339</v>
      </c>
      <c r="H475" s="144">
        <f>'Прил. 7'!I380</f>
        <v>642.7</v>
      </c>
      <c r="I475" s="144">
        <f>'Прил. 7'!J380</f>
        <v>500</v>
      </c>
      <c r="J475" s="144">
        <f>'Прил. 7'!K380</f>
        <v>500</v>
      </c>
    </row>
    <row r="476" spans="2:10" ht="15.75" customHeight="1">
      <c r="B476" s="269" t="s">
        <v>506</v>
      </c>
      <c r="C476" s="204" t="s">
        <v>263</v>
      </c>
      <c r="D476" s="204" t="s">
        <v>265</v>
      </c>
      <c r="E476" s="209" t="s">
        <v>507</v>
      </c>
      <c r="F476" s="204"/>
      <c r="G476" s="204"/>
      <c r="H476" s="144">
        <f aca="true" t="shared" si="94" ref="H476:J478">H477</f>
        <v>46</v>
      </c>
      <c r="I476" s="144">
        <f t="shared" si="94"/>
        <v>46</v>
      </c>
      <c r="J476" s="144">
        <f t="shared" si="94"/>
        <v>46</v>
      </c>
    </row>
    <row r="477" spans="2:10" ht="15.75" customHeight="1">
      <c r="B477" s="211" t="s">
        <v>331</v>
      </c>
      <c r="C477" s="204" t="s">
        <v>263</v>
      </c>
      <c r="D477" s="204" t="s">
        <v>265</v>
      </c>
      <c r="E477" s="209" t="s">
        <v>507</v>
      </c>
      <c r="F477" s="204" t="s">
        <v>332</v>
      </c>
      <c r="G477" s="204"/>
      <c r="H477" s="144">
        <f t="shared" si="94"/>
        <v>46</v>
      </c>
      <c r="I477" s="144">
        <f t="shared" si="94"/>
        <v>46</v>
      </c>
      <c r="J477" s="144">
        <f t="shared" si="94"/>
        <v>46</v>
      </c>
    </row>
    <row r="478" spans="2:10" ht="15.75" customHeight="1">
      <c r="B478" s="211" t="s">
        <v>333</v>
      </c>
      <c r="C478" s="204" t="s">
        <v>263</v>
      </c>
      <c r="D478" s="204" t="s">
        <v>265</v>
      </c>
      <c r="E478" s="209" t="s">
        <v>507</v>
      </c>
      <c r="F478" s="204" t="s">
        <v>334</v>
      </c>
      <c r="G478" s="204"/>
      <c r="H478" s="144">
        <f t="shared" si="94"/>
        <v>46</v>
      </c>
      <c r="I478" s="144">
        <f t="shared" si="94"/>
        <v>46</v>
      </c>
      <c r="J478" s="144">
        <f t="shared" si="94"/>
        <v>46</v>
      </c>
    </row>
    <row r="479" spans="2:10" ht="15.75" customHeight="1">
      <c r="B479" s="206" t="s">
        <v>315</v>
      </c>
      <c r="C479" s="204" t="s">
        <v>263</v>
      </c>
      <c r="D479" s="204" t="s">
        <v>265</v>
      </c>
      <c r="E479" s="209" t="s">
        <v>507</v>
      </c>
      <c r="F479" s="204" t="s">
        <v>334</v>
      </c>
      <c r="G479" s="204" t="s">
        <v>339</v>
      </c>
      <c r="H479" s="144">
        <f>'Прил. 7'!I384</f>
        <v>46</v>
      </c>
      <c r="I479" s="144">
        <f>'Прил. 7'!J384</f>
        <v>46</v>
      </c>
      <c r="J479" s="144">
        <f>'Прил. 7'!K384</f>
        <v>46</v>
      </c>
    </row>
    <row r="480" spans="2:10" ht="15.75" customHeight="1" hidden="1">
      <c r="B480" s="269" t="s">
        <v>508</v>
      </c>
      <c r="C480" s="204" t="s">
        <v>263</v>
      </c>
      <c r="D480" s="204" t="s">
        <v>265</v>
      </c>
      <c r="E480" s="209" t="s">
        <v>509</v>
      </c>
      <c r="F480" s="204"/>
      <c r="G480" s="204"/>
      <c r="H480" s="144">
        <f aca="true" t="shared" si="95" ref="H480:J482">H481</f>
        <v>0</v>
      </c>
      <c r="I480" s="144">
        <f t="shared" si="95"/>
        <v>0</v>
      </c>
      <c r="J480" s="144">
        <f t="shared" si="95"/>
        <v>0</v>
      </c>
    </row>
    <row r="481" spans="2:10" ht="15.75" customHeight="1" hidden="1">
      <c r="B481" s="211" t="s">
        <v>331</v>
      </c>
      <c r="C481" s="204" t="s">
        <v>263</v>
      </c>
      <c r="D481" s="204" t="s">
        <v>265</v>
      </c>
      <c r="E481" s="209" t="s">
        <v>509</v>
      </c>
      <c r="F481" s="204" t="s">
        <v>332</v>
      </c>
      <c r="G481" s="204"/>
      <c r="H481" s="144">
        <f t="shared" si="95"/>
        <v>0</v>
      </c>
      <c r="I481" s="144">
        <f t="shared" si="95"/>
        <v>0</v>
      </c>
      <c r="J481" s="144">
        <f t="shared" si="95"/>
        <v>0</v>
      </c>
    </row>
    <row r="482" spans="2:10" ht="15.75" customHeight="1" hidden="1">
      <c r="B482" s="211" t="s">
        <v>333</v>
      </c>
      <c r="C482" s="204" t="s">
        <v>263</v>
      </c>
      <c r="D482" s="204" t="s">
        <v>265</v>
      </c>
      <c r="E482" s="209" t="s">
        <v>509</v>
      </c>
      <c r="F482" s="204" t="s">
        <v>334</v>
      </c>
      <c r="G482" s="204"/>
      <c r="H482" s="144">
        <f t="shared" si="95"/>
        <v>0</v>
      </c>
      <c r="I482" s="144">
        <f t="shared" si="95"/>
        <v>0</v>
      </c>
      <c r="J482" s="144">
        <f t="shared" si="95"/>
        <v>0</v>
      </c>
    </row>
    <row r="483" spans="2:10" ht="15.75" customHeight="1" hidden="1">
      <c r="B483" s="206" t="s">
        <v>315</v>
      </c>
      <c r="C483" s="204" t="s">
        <v>263</v>
      </c>
      <c r="D483" s="204" t="s">
        <v>265</v>
      </c>
      <c r="E483" s="209" t="s">
        <v>509</v>
      </c>
      <c r="F483" s="204" t="s">
        <v>334</v>
      </c>
      <c r="G483" s="204" t="s">
        <v>339</v>
      </c>
      <c r="H483" s="144">
        <f>'Прил. 7'!I388</f>
        <v>0</v>
      </c>
      <c r="I483" s="144">
        <f>'Прил. 7'!J388</f>
        <v>0</v>
      </c>
      <c r="J483" s="144">
        <f>'Прил. 7'!K388</f>
        <v>0</v>
      </c>
    </row>
    <row r="484" spans="2:10" ht="15.75" customHeight="1">
      <c r="B484" s="269" t="s">
        <v>510</v>
      </c>
      <c r="C484" s="204" t="s">
        <v>263</v>
      </c>
      <c r="D484" s="204" t="s">
        <v>265</v>
      </c>
      <c r="E484" s="209" t="s">
        <v>511</v>
      </c>
      <c r="F484" s="204"/>
      <c r="G484" s="204"/>
      <c r="H484" s="144">
        <f aca="true" t="shared" si="96" ref="H484:J486">H485</f>
        <v>400</v>
      </c>
      <c r="I484" s="144">
        <f t="shared" si="96"/>
        <v>400</v>
      </c>
      <c r="J484" s="144">
        <f t="shared" si="96"/>
        <v>400</v>
      </c>
    </row>
    <row r="485" spans="2:10" ht="15.75" customHeight="1">
      <c r="B485" s="211" t="s">
        <v>331</v>
      </c>
      <c r="C485" s="204" t="s">
        <v>263</v>
      </c>
      <c r="D485" s="204" t="s">
        <v>265</v>
      </c>
      <c r="E485" s="209" t="s">
        <v>511</v>
      </c>
      <c r="F485" s="204" t="s">
        <v>332</v>
      </c>
      <c r="G485" s="204"/>
      <c r="H485" s="144">
        <f t="shared" si="96"/>
        <v>400</v>
      </c>
      <c r="I485" s="144">
        <f t="shared" si="96"/>
        <v>400</v>
      </c>
      <c r="J485" s="144">
        <f t="shared" si="96"/>
        <v>400</v>
      </c>
    </row>
    <row r="486" spans="2:10" ht="15.75" customHeight="1">
      <c r="B486" s="211" t="s">
        <v>333</v>
      </c>
      <c r="C486" s="204" t="s">
        <v>263</v>
      </c>
      <c r="D486" s="204" t="s">
        <v>265</v>
      </c>
      <c r="E486" s="209" t="s">
        <v>511</v>
      </c>
      <c r="F486" s="204" t="s">
        <v>334</v>
      </c>
      <c r="G486" s="204"/>
      <c r="H486" s="144">
        <f t="shared" si="96"/>
        <v>400</v>
      </c>
      <c r="I486" s="144">
        <f t="shared" si="96"/>
        <v>400</v>
      </c>
      <c r="J486" s="144">
        <f t="shared" si="96"/>
        <v>400</v>
      </c>
    </row>
    <row r="487" spans="2:10" ht="14.25">
      <c r="B487" s="206" t="s">
        <v>315</v>
      </c>
      <c r="C487" s="204" t="s">
        <v>263</v>
      </c>
      <c r="D487" s="204" t="s">
        <v>265</v>
      </c>
      <c r="E487" s="209" t="s">
        <v>511</v>
      </c>
      <c r="F487" s="204" t="s">
        <v>334</v>
      </c>
      <c r="G487" s="204" t="s">
        <v>339</v>
      </c>
      <c r="H487" s="144">
        <f>'Прил. 7'!I392</f>
        <v>400</v>
      </c>
      <c r="I487" s="144">
        <f>'Прил. 7'!J392</f>
        <v>400</v>
      </c>
      <c r="J487" s="144">
        <f>'Прил. 7'!K392</f>
        <v>400</v>
      </c>
    </row>
    <row r="488" spans="2:10" ht="15">
      <c r="B488" s="184" t="s">
        <v>266</v>
      </c>
      <c r="C488" s="142" t="s">
        <v>267</v>
      </c>
      <c r="D488" s="142"/>
      <c r="E488" s="142"/>
      <c r="F488" s="142"/>
      <c r="G488" s="142"/>
      <c r="H488" s="182">
        <f>H492+H520+H609+H672+H702</f>
        <v>194621.09999999998</v>
      </c>
      <c r="I488" s="182">
        <f>I492+I520+I609+I672+I702</f>
        <v>208160.28</v>
      </c>
      <c r="J488" s="182">
        <f>J492+J520+J609+J672+J702</f>
        <v>146575.1</v>
      </c>
    </row>
    <row r="489" spans="2:10" ht="15">
      <c r="B489" s="184" t="s">
        <v>315</v>
      </c>
      <c r="C489" s="142"/>
      <c r="D489" s="142"/>
      <c r="E489" s="142"/>
      <c r="F489" s="142"/>
      <c r="G489" s="142" t="s">
        <v>339</v>
      </c>
      <c r="H489" s="182">
        <f>H499+H532+H538+H546+H568+H591+H616+H645+H678+H690+H709+H712+H715+H720+H723+H726+H683+H525+H629+H632+H635+H638+H514+H608+H650+H657+H664+H696+H701+H625+H579+H620+H586+H509+H542</f>
        <v>66770.59999999998</v>
      </c>
      <c r="I489" s="182">
        <f>I499+I532+I538+I546+I568+I591+I616+I645+I678+I690+I709+I712+I715+I720+I723+I726+I683+I525+I629+I632+I635+I638+I514+I608+I650+I657+I664+I696+I701+I625+I579+I620</f>
        <v>64583.479999999996</v>
      </c>
      <c r="J489" s="182">
        <f>J499+J532+J538+J546+J568+J591+J616+J645+J678+J690+J709+J712+J715+J720+J723+J726+J683+J525+J629+J632+J635+J638+J514+J608+J650+J657+J664+J696+J701+J625+J579+J620</f>
        <v>66366.9</v>
      </c>
    </row>
    <row r="490" spans="2:10" ht="12.75" customHeight="1">
      <c r="B490" s="184" t="s">
        <v>316</v>
      </c>
      <c r="C490" s="142"/>
      <c r="D490" s="142"/>
      <c r="E490" s="142"/>
      <c r="F490" s="142"/>
      <c r="G490" s="142" t="s">
        <v>377</v>
      </c>
      <c r="H490" s="182">
        <f>H504+H519+H537+H547+H552+H557+H569+H592+H603+H730+H651+H658+H665+H574+H598+H671+H580+H621</f>
        <v>116666.80000000002</v>
      </c>
      <c r="I490" s="182">
        <f>I504+I519+I537+I547+I552+I557+I569+I592+I603+I730+I651+I658+I665+I574+I598+I671+I580+I621</f>
        <v>86163.49999999999</v>
      </c>
      <c r="J490" s="182">
        <f>J504+J519+J537+J547+J552+J557+J569+J592+J603+J730+J651+J658+J665+J574+J598+J671+J580+J621</f>
        <v>69060.2</v>
      </c>
    </row>
    <row r="491" spans="2:10" ht="12.75" customHeight="1">
      <c r="B491" s="184" t="s">
        <v>317</v>
      </c>
      <c r="C491" s="142"/>
      <c r="D491" s="142"/>
      <c r="E491" s="142"/>
      <c r="F491" s="142"/>
      <c r="G491" s="142" t="s">
        <v>349</v>
      </c>
      <c r="H491" s="182">
        <f>H593+H548+H563+H652+H659+H666+H599</f>
        <v>11183.7</v>
      </c>
      <c r="I491" s="182">
        <f>I593+I548+I563+I652+I659+I666+I599</f>
        <v>11177.1</v>
      </c>
      <c r="J491" s="182">
        <f>J593+J548+J563+J652+J659+J666+J599</f>
        <v>11148</v>
      </c>
    </row>
    <row r="492" spans="2:10" ht="12.75" customHeight="1">
      <c r="B492" s="238" t="s">
        <v>268</v>
      </c>
      <c r="C492" s="186" t="s">
        <v>267</v>
      </c>
      <c r="D492" s="186" t="s">
        <v>269</v>
      </c>
      <c r="E492" s="142"/>
      <c r="F492" s="142"/>
      <c r="G492" s="142"/>
      <c r="H492" s="183">
        <f>H493+H500+H515+H510+H505</f>
        <v>28363.5</v>
      </c>
      <c r="I492" s="183">
        <f>I493+I500+I515+I510</f>
        <v>22014.9</v>
      </c>
      <c r="J492" s="183">
        <f>J493+J500+J515+J510</f>
        <v>22459.4</v>
      </c>
    </row>
    <row r="493" spans="2:10" ht="27.75" customHeight="1">
      <c r="B493" s="294" t="s">
        <v>512</v>
      </c>
      <c r="C493" s="143" t="s">
        <v>267</v>
      </c>
      <c r="D493" s="143" t="s">
        <v>269</v>
      </c>
      <c r="E493" s="219" t="s">
        <v>513</v>
      </c>
      <c r="F493" s="143"/>
      <c r="G493" s="143"/>
      <c r="H493" s="183">
        <f aca="true" t="shared" si="97" ref="H493:H498">H494</f>
        <v>10308.9</v>
      </c>
      <c r="I493" s="183">
        <f aca="true" t="shared" si="98" ref="I493:I498">I494</f>
        <v>10200</v>
      </c>
      <c r="J493" s="183">
        <f aca="true" t="shared" si="99" ref="J493:J498">J494</f>
        <v>11066.7</v>
      </c>
    </row>
    <row r="494" spans="2:10" ht="14.25" customHeight="1">
      <c r="B494" s="261" t="s">
        <v>514</v>
      </c>
      <c r="C494" s="143" t="s">
        <v>267</v>
      </c>
      <c r="D494" s="143" t="s">
        <v>269</v>
      </c>
      <c r="E494" s="220" t="s">
        <v>515</v>
      </c>
      <c r="F494" s="143"/>
      <c r="G494" s="143"/>
      <c r="H494" s="183">
        <f t="shared" si="97"/>
        <v>10308.9</v>
      </c>
      <c r="I494" s="183">
        <f t="shared" si="98"/>
        <v>10200</v>
      </c>
      <c r="J494" s="183">
        <f t="shared" si="99"/>
        <v>11066.7</v>
      </c>
    </row>
    <row r="495" spans="2:10" ht="14.25" customHeight="1">
      <c r="B495" s="261" t="s">
        <v>516</v>
      </c>
      <c r="C495" s="143" t="s">
        <v>267</v>
      </c>
      <c r="D495" s="143" t="s">
        <v>269</v>
      </c>
      <c r="E495" s="220" t="s">
        <v>517</v>
      </c>
      <c r="F495" s="143"/>
      <c r="G495" s="143"/>
      <c r="H495" s="183">
        <f t="shared" si="97"/>
        <v>10308.9</v>
      </c>
      <c r="I495" s="183">
        <f t="shared" si="98"/>
        <v>10200</v>
      </c>
      <c r="J495" s="183">
        <f t="shared" si="99"/>
        <v>11066.7</v>
      </c>
    </row>
    <row r="496" spans="2:10" ht="14.25" customHeight="1">
      <c r="B496" s="252" t="s">
        <v>518</v>
      </c>
      <c r="C496" s="143" t="s">
        <v>267</v>
      </c>
      <c r="D496" s="143" t="s">
        <v>269</v>
      </c>
      <c r="E496" s="219" t="s">
        <v>519</v>
      </c>
      <c r="F496" s="143"/>
      <c r="G496" s="143"/>
      <c r="H496" s="183">
        <f t="shared" si="97"/>
        <v>10308.9</v>
      </c>
      <c r="I496" s="183">
        <f t="shared" si="98"/>
        <v>10200</v>
      </c>
      <c r="J496" s="183">
        <f t="shared" si="99"/>
        <v>11066.7</v>
      </c>
    </row>
    <row r="497" spans="2:10" ht="14.25" customHeight="1">
      <c r="B497" s="193" t="s">
        <v>520</v>
      </c>
      <c r="C497" s="143" t="s">
        <v>267</v>
      </c>
      <c r="D497" s="143" t="s">
        <v>269</v>
      </c>
      <c r="E497" s="219" t="s">
        <v>519</v>
      </c>
      <c r="F497" s="143" t="s">
        <v>521</v>
      </c>
      <c r="G497" s="143"/>
      <c r="H497" s="183">
        <f t="shared" si="97"/>
        <v>10308.9</v>
      </c>
      <c r="I497" s="183">
        <f t="shared" si="98"/>
        <v>10200</v>
      </c>
      <c r="J497" s="183">
        <f t="shared" si="99"/>
        <v>11066.7</v>
      </c>
    </row>
    <row r="498" spans="2:10" ht="12.75" customHeight="1">
      <c r="B498" s="193" t="s">
        <v>522</v>
      </c>
      <c r="C498" s="143" t="s">
        <v>267</v>
      </c>
      <c r="D498" s="143" t="s">
        <v>269</v>
      </c>
      <c r="E498" s="219" t="s">
        <v>519</v>
      </c>
      <c r="F498" s="143">
        <v>610</v>
      </c>
      <c r="G498" s="143"/>
      <c r="H498" s="183">
        <f t="shared" si="97"/>
        <v>10308.9</v>
      </c>
      <c r="I498" s="183">
        <f t="shared" si="98"/>
        <v>10200</v>
      </c>
      <c r="J498" s="183">
        <f t="shared" si="99"/>
        <v>11066.7</v>
      </c>
    </row>
    <row r="499" spans="2:16" ht="14.25" customHeight="1">
      <c r="B499" s="193" t="s">
        <v>315</v>
      </c>
      <c r="C499" s="143" t="s">
        <v>267</v>
      </c>
      <c r="D499" s="143" t="s">
        <v>269</v>
      </c>
      <c r="E499" s="219" t="s">
        <v>519</v>
      </c>
      <c r="F499" s="143">
        <v>610</v>
      </c>
      <c r="G499" s="143">
        <v>2</v>
      </c>
      <c r="H499" s="183">
        <f>'Прил. 7'!I832</f>
        <v>10308.9</v>
      </c>
      <c r="I499" s="183">
        <f>'Прил. 7'!J832</f>
        <v>10200</v>
      </c>
      <c r="J499" s="183">
        <f>'Прил. 7'!K832</f>
        <v>11066.7</v>
      </c>
      <c r="L499" s="295"/>
      <c r="M499" s="295"/>
      <c r="N499" s="295"/>
      <c r="O499" s="295"/>
      <c r="P499" s="295"/>
    </row>
    <row r="500" spans="2:10" ht="66.75" customHeight="1">
      <c r="B500" s="296" t="s">
        <v>523</v>
      </c>
      <c r="C500" s="143" t="s">
        <v>267</v>
      </c>
      <c r="D500" s="143" t="s">
        <v>269</v>
      </c>
      <c r="E500" s="297" t="s">
        <v>524</v>
      </c>
      <c r="F500" s="143"/>
      <c r="G500" s="143"/>
      <c r="H500" s="183">
        <f aca="true" t="shared" si="100" ref="H500:J503">H501</f>
        <v>16404.6</v>
      </c>
      <c r="I500" s="183">
        <f t="shared" si="100"/>
        <v>11814.9</v>
      </c>
      <c r="J500" s="183">
        <f t="shared" si="100"/>
        <v>11392.7</v>
      </c>
    </row>
    <row r="501" spans="2:10" ht="14.25" customHeight="1">
      <c r="B501" s="261" t="s">
        <v>516</v>
      </c>
      <c r="C501" s="143" t="s">
        <v>267</v>
      </c>
      <c r="D501" s="143" t="s">
        <v>269</v>
      </c>
      <c r="E501" s="297" t="s">
        <v>525</v>
      </c>
      <c r="F501" s="143"/>
      <c r="G501" s="143"/>
      <c r="H501" s="183">
        <f t="shared" si="100"/>
        <v>16404.6</v>
      </c>
      <c r="I501" s="183">
        <f t="shared" si="100"/>
        <v>11814.9</v>
      </c>
      <c r="J501" s="183">
        <f t="shared" si="100"/>
        <v>11392.7</v>
      </c>
    </row>
    <row r="502" spans="2:10" ht="14.25" customHeight="1">
      <c r="B502" s="193" t="s">
        <v>520</v>
      </c>
      <c r="C502" s="143" t="s">
        <v>267</v>
      </c>
      <c r="D502" s="143" t="s">
        <v>269</v>
      </c>
      <c r="E502" s="297" t="s">
        <v>525</v>
      </c>
      <c r="F502" s="143" t="s">
        <v>521</v>
      </c>
      <c r="G502" s="143"/>
      <c r="H502" s="183">
        <f t="shared" si="100"/>
        <v>16404.6</v>
      </c>
      <c r="I502" s="183">
        <f t="shared" si="100"/>
        <v>11814.9</v>
      </c>
      <c r="J502" s="183">
        <f t="shared" si="100"/>
        <v>11392.7</v>
      </c>
    </row>
    <row r="503" spans="2:10" ht="14.25" customHeight="1">
      <c r="B503" s="193" t="s">
        <v>522</v>
      </c>
      <c r="C503" s="143" t="s">
        <v>267</v>
      </c>
      <c r="D503" s="143" t="s">
        <v>269</v>
      </c>
      <c r="E503" s="297" t="s">
        <v>525</v>
      </c>
      <c r="F503" s="143">
        <v>610</v>
      </c>
      <c r="G503" s="143"/>
      <c r="H503" s="183">
        <f t="shared" si="100"/>
        <v>16404.6</v>
      </c>
      <c r="I503" s="183">
        <f t="shared" si="100"/>
        <v>11814.9</v>
      </c>
      <c r="J503" s="183">
        <f t="shared" si="100"/>
        <v>11392.7</v>
      </c>
    </row>
    <row r="504" spans="2:10" ht="14.25" customHeight="1">
      <c r="B504" s="261" t="s">
        <v>316</v>
      </c>
      <c r="C504" s="143" t="s">
        <v>267</v>
      </c>
      <c r="D504" s="143" t="s">
        <v>269</v>
      </c>
      <c r="E504" s="297" t="s">
        <v>525</v>
      </c>
      <c r="F504" s="143">
        <v>610</v>
      </c>
      <c r="G504" s="143" t="s">
        <v>377</v>
      </c>
      <c r="H504" s="183">
        <f>'Прил. 7'!I837</f>
        <v>16404.6</v>
      </c>
      <c r="I504" s="183">
        <f>'Прил. 7'!J837</f>
        <v>11814.9</v>
      </c>
      <c r="J504" s="183">
        <f>'Прил. 7'!K837</f>
        <v>11392.7</v>
      </c>
    </row>
    <row r="505" spans="2:10" ht="14.25" customHeight="1">
      <c r="B505" s="298" t="s">
        <v>526</v>
      </c>
      <c r="C505" s="204" t="s">
        <v>267</v>
      </c>
      <c r="D505" s="204" t="s">
        <v>269</v>
      </c>
      <c r="E505" s="299" t="s">
        <v>527</v>
      </c>
      <c r="F505" s="204"/>
      <c r="G505" s="204"/>
      <c r="H505" s="183">
        <f aca="true" t="shared" si="101" ref="H505:J508">H506</f>
        <v>1500</v>
      </c>
      <c r="I505" s="183">
        <f t="shared" si="101"/>
        <v>0</v>
      </c>
      <c r="J505" s="183">
        <f t="shared" si="101"/>
        <v>0</v>
      </c>
    </row>
    <row r="506" spans="1:64" s="301" customFormat="1" ht="14.25" customHeight="1">
      <c r="A506" s="300"/>
      <c r="B506" s="211" t="s">
        <v>343</v>
      </c>
      <c r="C506" s="204" t="s">
        <v>267</v>
      </c>
      <c r="D506" s="204" t="s">
        <v>269</v>
      </c>
      <c r="E506" s="299" t="s">
        <v>527</v>
      </c>
      <c r="F506" s="204"/>
      <c r="G506" s="204"/>
      <c r="H506" s="231">
        <f t="shared" si="101"/>
        <v>1500</v>
      </c>
      <c r="I506" s="231">
        <f t="shared" si="101"/>
        <v>0</v>
      </c>
      <c r="J506" s="231">
        <f t="shared" si="101"/>
        <v>0</v>
      </c>
      <c r="K506" s="300"/>
      <c r="L506" s="300"/>
      <c r="M506" s="300"/>
      <c r="N506" s="300"/>
      <c r="O506" s="300"/>
      <c r="P506" s="300"/>
      <c r="Q506" s="300"/>
      <c r="R506" s="300"/>
      <c r="S506" s="300"/>
      <c r="T506" s="300"/>
      <c r="U506" s="300"/>
      <c r="V506" s="300"/>
      <c r="W506" s="300"/>
      <c r="X506" s="300"/>
      <c r="Y506" s="300"/>
      <c r="Z506" s="300"/>
      <c r="AA506" s="300"/>
      <c r="AB506" s="300"/>
      <c r="AC506" s="300"/>
      <c r="AD506" s="300"/>
      <c r="AE506" s="300"/>
      <c r="AF506" s="300"/>
      <c r="AG506" s="300"/>
      <c r="AH506" s="300"/>
      <c r="AI506" s="300"/>
      <c r="AJ506" s="300"/>
      <c r="AK506" s="300"/>
      <c r="AL506" s="300"/>
      <c r="AM506" s="300"/>
      <c r="AN506" s="300"/>
      <c r="AO506" s="300"/>
      <c r="AP506" s="300"/>
      <c r="AQ506" s="300"/>
      <c r="AR506" s="300"/>
      <c r="AS506" s="300"/>
      <c r="AT506" s="300"/>
      <c r="AU506" s="300"/>
      <c r="AV506" s="300"/>
      <c r="AW506" s="300"/>
      <c r="AX506" s="300"/>
      <c r="AY506" s="300"/>
      <c r="AZ506" s="300"/>
      <c r="BA506" s="300"/>
      <c r="BB506" s="300"/>
      <c r="BC506" s="300"/>
      <c r="BD506" s="300"/>
      <c r="BE506" s="300"/>
      <c r="BF506" s="300"/>
      <c r="BG506" s="300"/>
      <c r="BH506" s="300"/>
      <c r="BI506" s="300"/>
      <c r="BJ506" s="300"/>
      <c r="BK506" s="300"/>
      <c r="BL506" s="300"/>
    </row>
    <row r="507" spans="1:64" s="301" customFormat="1" ht="14.25" customHeight="1">
      <c r="A507" s="300"/>
      <c r="B507" s="206" t="s">
        <v>520</v>
      </c>
      <c r="C507" s="204" t="s">
        <v>267</v>
      </c>
      <c r="D507" s="204" t="s">
        <v>269</v>
      </c>
      <c r="E507" s="299" t="s">
        <v>527</v>
      </c>
      <c r="F507" s="204" t="s">
        <v>521</v>
      </c>
      <c r="G507" s="204"/>
      <c r="H507" s="231">
        <f t="shared" si="101"/>
        <v>1500</v>
      </c>
      <c r="I507" s="231">
        <f t="shared" si="101"/>
        <v>0</v>
      </c>
      <c r="J507" s="231">
        <f t="shared" si="101"/>
        <v>0</v>
      </c>
      <c r="K507" s="300"/>
      <c r="L507" s="300"/>
      <c r="M507" s="300"/>
      <c r="N507" s="300"/>
      <c r="O507" s="300"/>
      <c r="P507" s="300"/>
      <c r="Q507" s="300"/>
      <c r="R507" s="300"/>
      <c r="S507" s="300"/>
      <c r="T507" s="300"/>
      <c r="U507" s="300"/>
      <c r="V507" s="300"/>
      <c r="W507" s="300"/>
      <c r="X507" s="300"/>
      <c r="Y507" s="300"/>
      <c r="Z507" s="300"/>
      <c r="AA507" s="300"/>
      <c r="AB507" s="300"/>
      <c r="AC507" s="300"/>
      <c r="AD507" s="300"/>
      <c r="AE507" s="300"/>
      <c r="AF507" s="300"/>
      <c r="AG507" s="300"/>
      <c r="AH507" s="300"/>
      <c r="AI507" s="300"/>
      <c r="AJ507" s="300"/>
      <c r="AK507" s="300"/>
      <c r="AL507" s="300"/>
      <c r="AM507" s="300"/>
      <c r="AN507" s="300"/>
      <c r="AO507" s="300"/>
      <c r="AP507" s="300"/>
      <c r="AQ507" s="300"/>
      <c r="AR507" s="300"/>
      <c r="AS507" s="300"/>
      <c r="AT507" s="300"/>
      <c r="AU507" s="300"/>
      <c r="AV507" s="300"/>
      <c r="AW507" s="300"/>
      <c r="AX507" s="300"/>
      <c r="AY507" s="300"/>
      <c r="AZ507" s="300"/>
      <c r="BA507" s="300"/>
      <c r="BB507" s="300"/>
      <c r="BC507" s="300"/>
      <c r="BD507" s="300"/>
      <c r="BE507" s="300"/>
      <c r="BF507" s="300"/>
      <c r="BG507" s="300"/>
      <c r="BH507" s="300"/>
      <c r="BI507" s="300"/>
      <c r="BJ507" s="300"/>
      <c r="BK507" s="300"/>
      <c r="BL507" s="300"/>
    </row>
    <row r="508" spans="1:64" s="301" customFormat="1" ht="14.25" customHeight="1">
      <c r="A508" s="300"/>
      <c r="B508" s="206" t="s">
        <v>522</v>
      </c>
      <c r="C508" s="204" t="s">
        <v>267</v>
      </c>
      <c r="D508" s="204" t="s">
        <v>269</v>
      </c>
      <c r="E508" s="299" t="s">
        <v>527</v>
      </c>
      <c r="F508" s="204">
        <v>610</v>
      </c>
      <c r="G508" s="204"/>
      <c r="H508" s="231">
        <f t="shared" si="101"/>
        <v>1500</v>
      </c>
      <c r="I508" s="231">
        <f t="shared" si="101"/>
        <v>0</v>
      </c>
      <c r="J508" s="231">
        <f t="shared" si="101"/>
        <v>0</v>
      </c>
      <c r="K508" s="300"/>
      <c r="L508" s="300"/>
      <c r="M508" s="300"/>
      <c r="N508" s="300"/>
      <c r="O508" s="300"/>
      <c r="P508" s="300"/>
      <c r="Q508" s="300"/>
      <c r="R508" s="300"/>
      <c r="S508" s="300"/>
      <c r="T508" s="300"/>
      <c r="U508" s="300"/>
      <c r="V508" s="300"/>
      <c r="W508" s="300"/>
      <c r="X508" s="300"/>
      <c r="Y508" s="300"/>
      <c r="Z508" s="300"/>
      <c r="AA508" s="300"/>
      <c r="AB508" s="300"/>
      <c r="AC508" s="300"/>
      <c r="AD508" s="300"/>
      <c r="AE508" s="300"/>
      <c r="AF508" s="300"/>
      <c r="AG508" s="300"/>
      <c r="AH508" s="300"/>
      <c r="AI508" s="300"/>
      <c r="AJ508" s="300"/>
      <c r="AK508" s="300"/>
      <c r="AL508" s="300"/>
      <c r="AM508" s="300"/>
      <c r="AN508" s="300"/>
      <c r="AO508" s="300"/>
      <c r="AP508" s="300"/>
      <c r="AQ508" s="300"/>
      <c r="AR508" s="300"/>
      <c r="AS508" s="300"/>
      <c r="AT508" s="300"/>
      <c r="AU508" s="300"/>
      <c r="AV508" s="300"/>
      <c r="AW508" s="300"/>
      <c r="AX508" s="300"/>
      <c r="AY508" s="300"/>
      <c r="AZ508" s="300"/>
      <c r="BA508" s="300"/>
      <c r="BB508" s="300"/>
      <c r="BC508" s="300"/>
      <c r="BD508" s="300"/>
      <c r="BE508" s="300"/>
      <c r="BF508" s="300"/>
      <c r="BG508" s="300"/>
      <c r="BH508" s="300"/>
      <c r="BI508" s="300"/>
      <c r="BJ508" s="300"/>
      <c r="BK508" s="300"/>
      <c r="BL508" s="300"/>
    </row>
    <row r="509" spans="1:64" s="301" customFormat="1" ht="14.25" customHeight="1">
      <c r="A509" s="300"/>
      <c r="B509" s="302" t="s">
        <v>315</v>
      </c>
      <c r="C509" s="204" t="s">
        <v>267</v>
      </c>
      <c r="D509" s="204" t="s">
        <v>269</v>
      </c>
      <c r="E509" s="299" t="s">
        <v>527</v>
      </c>
      <c r="F509" s="204">
        <v>610</v>
      </c>
      <c r="G509" s="204" t="s">
        <v>339</v>
      </c>
      <c r="H509" s="231">
        <f>'Прил. 7'!I842</f>
        <v>1500</v>
      </c>
      <c r="I509" s="231"/>
      <c r="J509" s="231"/>
      <c r="K509" s="300"/>
      <c r="L509" s="300"/>
      <c r="M509" s="300"/>
      <c r="N509" s="300"/>
      <c r="O509" s="300"/>
      <c r="P509" s="300"/>
      <c r="Q509" s="300"/>
      <c r="R509" s="300"/>
      <c r="S509" s="300"/>
      <c r="T509" s="300"/>
      <c r="U509" s="300"/>
      <c r="V509" s="300"/>
      <c r="W509" s="300"/>
      <c r="X509" s="300"/>
      <c r="Y509" s="300"/>
      <c r="Z509" s="300"/>
      <c r="AA509" s="300"/>
      <c r="AB509" s="300"/>
      <c r="AC509" s="300"/>
      <c r="AD509" s="300"/>
      <c r="AE509" s="300"/>
      <c r="AF509" s="300"/>
      <c r="AG509" s="300"/>
      <c r="AH509" s="300"/>
      <c r="AI509" s="300"/>
      <c r="AJ509" s="300"/>
      <c r="AK509" s="300"/>
      <c r="AL509" s="300"/>
      <c r="AM509" s="300"/>
      <c r="AN509" s="300"/>
      <c r="AO509" s="300"/>
      <c r="AP509" s="300"/>
      <c r="AQ509" s="300"/>
      <c r="AR509" s="300"/>
      <c r="AS509" s="300"/>
      <c r="AT509" s="300"/>
      <c r="AU509" s="300"/>
      <c r="AV509" s="300"/>
      <c r="AW509" s="300"/>
      <c r="AX509" s="300"/>
      <c r="AY509" s="300"/>
      <c r="AZ509" s="300"/>
      <c r="BA509" s="300"/>
      <c r="BB509" s="300"/>
      <c r="BC509" s="300"/>
      <c r="BD509" s="300"/>
      <c r="BE509" s="300"/>
      <c r="BF509" s="300"/>
      <c r="BG509" s="300"/>
      <c r="BH509" s="300"/>
      <c r="BI509" s="300"/>
      <c r="BJ509" s="300"/>
      <c r="BK509" s="300"/>
      <c r="BL509" s="300"/>
    </row>
    <row r="510" spans="2:10" ht="28.5" customHeight="1" hidden="1">
      <c r="B510" s="218" t="s">
        <v>370</v>
      </c>
      <c r="C510" s="143" t="s">
        <v>267</v>
      </c>
      <c r="D510" s="143" t="s">
        <v>269</v>
      </c>
      <c r="E510" s="219" t="s">
        <v>371</v>
      </c>
      <c r="F510" s="143"/>
      <c r="G510" s="143"/>
      <c r="H510" s="144">
        <f aca="true" t="shared" si="102" ref="H510:J513">H511</f>
        <v>0</v>
      </c>
      <c r="I510" s="144">
        <f t="shared" si="102"/>
        <v>0</v>
      </c>
      <c r="J510" s="144">
        <f t="shared" si="102"/>
        <v>0</v>
      </c>
    </row>
    <row r="511" spans="2:10" ht="12.75" customHeight="1" hidden="1">
      <c r="B511" s="126" t="s">
        <v>343</v>
      </c>
      <c r="C511" s="143" t="s">
        <v>267</v>
      </c>
      <c r="D511" s="143" t="s">
        <v>269</v>
      </c>
      <c r="E511" s="220" t="s">
        <v>372</v>
      </c>
      <c r="F511" s="143"/>
      <c r="G511" s="143"/>
      <c r="H511" s="144">
        <f t="shared" si="102"/>
        <v>0</v>
      </c>
      <c r="I511" s="144">
        <f t="shared" si="102"/>
        <v>0</v>
      </c>
      <c r="J511" s="144">
        <f t="shared" si="102"/>
        <v>0</v>
      </c>
    </row>
    <row r="512" spans="2:10" ht="12.75" customHeight="1" hidden="1">
      <c r="B512" s="187" t="s">
        <v>520</v>
      </c>
      <c r="C512" s="143" t="s">
        <v>267</v>
      </c>
      <c r="D512" s="143" t="s">
        <v>269</v>
      </c>
      <c r="E512" s="220" t="s">
        <v>372</v>
      </c>
      <c r="F512" s="143" t="s">
        <v>521</v>
      </c>
      <c r="G512" s="143"/>
      <c r="H512" s="144">
        <f t="shared" si="102"/>
        <v>0</v>
      </c>
      <c r="I512" s="144">
        <f t="shared" si="102"/>
        <v>0</v>
      </c>
      <c r="J512" s="144">
        <f t="shared" si="102"/>
        <v>0</v>
      </c>
    </row>
    <row r="513" spans="2:10" ht="12.75" customHeight="1" hidden="1">
      <c r="B513" s="187" t="s">
        <v>522</v>
      </c>
      <c r="C513" s="143" t="s">
        <v>267</v>
      </c>
      <c r="D513" s="143" t="s">
        <v>269</v>
      </c>
      <c r="E513" s="220" t="s">
        <v>372</v>
      </c>
      <c r="F513" s="143" t="s">
        <v>528</v>
      </c>
      <c r="G513" s="143"/>
      <c r="H513" s="144">
        <f t="shared" si="102"/>
        <v>0</v>
      </c>
      <c r="I513" s="144">
        <f t="shared" si="102"/>
        <v>0</v>
      </c>
      <c r="J513" s="144">
        <f t="shared" si="102"/>
        <v>0</v>
      </c>
    </row>
    <row r="514" spans="2:10" ht="14.25" customHeight="1" hidden="1">
      <c r="B514" s="187" t="s">
        <v>315</v>
      </c>
      <c r="C514" s="143" t="s">
        <v>267</v>
      </c>
      <c r="D514" s="143" t="s">
        <v>269</v>
      </c>
      <c r="E514" s="220" t="s">
        <v>372</v>
      </c>
      <c r="F514" s="143" t="s">
        <v>528</v>
      </c>
      <c r="G514" s="143" t="s">
        <v>339</v>
      </c>
      <c r="H514" s="144">
        <f>'Прил. 7'!I852</f>
        <v>0</v>
      </c>
      <c r="I514" s="144">
        <f>'Прил. 7'!J852</f>
        <v>0</v>
      </c>
      <c r="J514" s="144">
        <f>'Прил. 7'!K852</f>
        <v>0</v>
      </c>
    </row>
    <row r="515" spans="2:10" ht="12.75" customHeight="1">
      <c r="B515" s="193" t="s">
        <v>319</v>
      </c>
      <c r="C515" s="143" t="s">
        <v>267</v>
      </c>
      <c r="D515" s="143" t="s">
        <v>269</v>
      </c>
      <c r="E515" s="219" t="s">
        <v>320</v>
      </c>
      <c r="F515" s="143"/>
      <c r="G515" s="143"/>
      <c r="H515" s="183">
        <f aca="true" t="shared" si="103" ref="H515:J518">H516</f>
        <v>150</v>
      </c>
      <c r="I515" s="183">
        <f t="shared" si="103"/>
        <v>0</v>
      </c>
      <c r="J515" s="183">
        <f t="shared" si="103"/>
        <v>0</v>
      </c>
    </row>
    <row r="516" spans="2:10" ht="27.75" customHeight="1">
      <c r="B516" s="187" t="s">
        <v>471</v>
      </c>
      <c r="C516" s="143" t="s">
        <v>267</v>
      </c>
      <c r="D516" s="143" t="s">
        <v>269</v>
      </c>
      <c r="E516" s="219" t="s">
        <v>472</v>
      </c>
      <c r="F516" s="143"/>
      <c r="G516" s="143"/>
      <c r="H516" s="183">
        <f t="shared" si="103"/>
        <v>150</v>
      </c>
      <c r="I516" s="183">
        <f t="shared" si="103"/>
        <v>0</v>
      </c>
      <c r="J516" s="183">
        <f t="shared" si="103"/>
        <v>0</v>
      </c>
    </row>
    <row r="517" spans="2:10" ht="14.25" customHeight="1">
      <c r="B517" s="193" t="s">
        <v>520</v>
      </c>
      <c r="C517" s="143" t="s">
        <v>267</v>
      </c>
      <c r="D517" s="143" t="s">
        <v>269</v>
      </c>
      <c r="E517" s="219" t="s">
        <v>472</v>
      </c>
      <c r="F517" s="143" t="s">
        <v>521</v>
      </c>
      <c r="G517" s="143"/>
      <c r="H517" s="183">
        <f t="shared" si="103"/>
        <v>150</v>
      </c>
      <c r="I517" s="183">
        <f t="shared" si="103"/>
        <v>0</v>
      </c>
      <c r="J517" s="183">
        <f t="shared" si="103"/>
        <v>0</v>
      </c>
    </row>
    <row r="518" spans="2:10" ht="14.25" customHeight="1">
      <c r="B518" s="193" t="s">
        <v>522</v>
      </c>
      <c r="C518" s="143" t="s">
        <v>267</v>
      </c>
      <c r="D518" s="143" t="s">
        <v>269</v>
      </c>
      <c r="E518" s="219" t="s">
        <v>472</v>
      </c>
      <c r="F518" s="143">
        <v>610</v>
      </c>
      <c r="G518" s="143"/>
      <c r="H518" s="183">
        <f t="shared" si="103"/>
        <v>150</v>
      </c>
      <c r="I518" s="183">
        <f t="shared" si="103"/>
        <v>0</v>
      </c>
      <c r="J518" s="183">
        <f t="shared" si="103"/>
        <v>0</v>
      </c>
    </row>
    <row r="519" spans="2:10" ht="14.25" customHeight="1">
      <c r="B519" s="261" t="s">
        <v>316</v>
      </c>
      <c r="C519" s="143" t="s">
        <v>267</v>
      </c>
      <c r="D519" s="143" t="s">
        <v>269</v>
      </c>
      <c r="E519" s="219" t="s">
        <v>472</v>
      </c>
      <c r="F519" s="143">
        <v>610</v>
      </c>
      <c r="G519" s="143" t="s">
        <v>377</v>
      </c>
      <c r="H519" s="183">
        <f>'Прил. 7'!I847</f>
        <v>150</v>
      </c>
      <c r="I519" s="183">
        <f>'Прил. 7'!J847</f>
        <v>0</v>
      </c>
      <c r="J519" s="183">
        <f>'Прил. 7'!K847</f>
        <v>0</v>
      </c>
    </row>
    <row r="520" spans="2:10" ht="12.75" customHeight="1">
      <c r="B520" s="238" t="s">
        <v>270</v>
      </c>
      <c r="C520" s="186" t="s">
        <v>267</v>
      </c>
      <c r="D520" s="186" t="s">
        <v>271</v>
      </c>
      <c r="E520" s="143"/>
      <c r="F520" s="143"/>
      <c r="G520" s="143"/>
      <c r="H520" s="183">
        <f>H526+H600+H521+H604</f>
        <v>143056.59999999998</v>
      </c>
      <c r="I520" s="183">
        <f>I526+I600+I521+I604</f>
        <v>163235.38</v>
      </c>
      <c r="J520" s="183">
        <f>J526+J600+J521+J604</f>
        <v>105360.3</v>
      </c>
    </row>
    <row r="521" spans="2:10" ht="41.25" customHeight="1">
      <c r="B521" s="303" t="s">
        <v>529</v>
      </c>
      <c r="C521" s="143" t="s">
        <v>267</v>
      </c>
      <c r="D521" s="143" t="s">
        <v>271</v>
      </c>
      <c r="E521" s="21" t="s">
        <v>368</v>
      </c>
      <c r="F521" s="143"/>
      <c r="G521" s="143"/>
      <c r="H521" s="144">
        <f aca="true" t="shared" si="104" ref="H521:J524">H522</f>
        <v>54.1</v>
      </c>
      <c r="I521" s="144">
        <f t="shared" si="104"/>
        <v>0</v>
      </c>
      <c r="J521" s="144">
        <f t="shared" si="104"/>
        <v>55</v>
      </c>
    </row>
    <row r="522" spans="2:10" ht="12.75" customHeight="1">
      <c r="B522" s="198" t="s">
        <v>343</v>
      </c>
      <c r="C522" s="143" t="s">
        <v>267</v>
      </c>
      <c r="D522" s="143" t="s">
        <v>271</v>
      </c>
      <c r="E522" s="12" t="s">
        <v>369</v>
      </c>
      <c r="F522" s="143"/>
      <c r="G522" s="143"/>
      <c r="H522" s="144">
        <f t="shared" si="104"/>
        <v>54.1</v>
      </c>
      <c r="I522" s="144">
        <f t="shared" si="104"/>
        <v>0</v>
      </c>
      <c r="J522" s="144">
        <f t="shared" si="104"/>
        <v>55</v>
      </c>
    </row>
    <row r="523" spans="2:10" ht="12.75" customHeight="1">
      <c r="B523" s="193" t="s">
        <v>520</v>
      </c>
      <c r="C523" s="143" t="s">
        <v>267</v>
      </c>
      <c r="D523" s="143" t="s">
        <v>271</v>
      </c>
      <c r="E523" s="12" t="s">
        <v>369</v>
      </c>
      <c r="F523" s="143" t="s">
        <v>521</v>
      </c>
      <c r="G523" s="143"/>
      <c r="H523" s="144">
        <f t="shared" si="104"/>
        <v>54.1</v>
      </c>
      <c r="I523" s="144">
        <f t="shared" si="104"/>
        <v>0</v>
      </c>
      <c r="J523" s="144">
        <f t="shared" si="104"/>
        <v>55</v>
      </c>
    </row>
    <row r="524" spans="2:10" ht="12.75" customHeight="1">
      <c r="B524" s="193" t="s">
        <v>522</v>
      </c>
      <c r="C524" s="143" t="s">
        <v>267</v>
      </c>
      <c r="D524" s="143" t="s">
        <v>271</v>
      </c>
      <c r="E524" s="12" t="s">
        <v>369</v>
      </c>
      <c r="F524" s="143" t="s">
        <v>528</v>
      </c>
      <c r="G524" s="143"/>
      <c r="H524" s="144">
        <f t="shared" si="104"/>
        <v>54.1</v>
      </c>
      <c r="I524" s="144">
        <f t="shared" si="104"/>
        <v>0</v>
      </c>
      <c r="J524" s="144">
        <f t="shared" si="104"/>
        <v>55</v>
      </c>
    </row>
    <row r="525" spans="2:10" ht="12.75" customHeight="1">
      <c r="B525" s="193" t="s">
        <v>315</v>
      </c>
      <c r="C525" s="143" t="s">
        <v>267</v>
      </c>
      <c r="D525" s="143" t="s">
        <v>271</v>
      </c>
      <c r="E525" s="12" t="s">
        <v>369</v>
      </c>
      <c r="F525" s="143" t="s">
        <v>528</v>
      </c>
      <c r="G525" s="143">
        <v>2</v>
      </c>
      <c r="H525" s="144">
        <f>'Прил. 7'!I859</f>
        <v>54.1</v>
      </c>
      <c r="I525" s="144">
        <f>'Прил. 7'!J859</f>
        <v>0</v>
      </c>
      <c r="J525" s="144">
        <f>'Прил. 7'!K859</f>
        <v>55</v>
      </c>
    </row>
    <row r="526" spans="2:10" ht="26.25" customHeight="1">
      <c r="B526" s="294" t="s">
        <v>512</v>
      </c>
      <c r="C526" s="143" t="s">
        <v>267</v>
      </c>
      <c r="D526" s="143" t="s">
        <v>271</v>
      </c>
      <c r="E526" s="219" t="s">
        <v>513</v>
      </c>
      <c r="F526" s="143"/>
      <c r="G526" s="143"/>
      <c r="H526" s="183">
        <f>H527</f>
        <v>142537.49999999997</v>
      </c>
      <c r="I526" s="183">
        <f>I527</f>
        <v>163235.38</v>
      </c>
      <c r="J526" s="183">
        <f>J527</f>
        <v>105305.3</v>
      </c>
    </row>
    <row r="527" spans="2:10" ht="14.25" customHeight="1">
      <c r="B527" s="304" t="s">
        <v>530</v>
      </c>
      <c r="C527" s="143" t="s">
        <v>267</v>
      </c>
      <c r="D527" s="143" t="s">
        <v>271</v>
      </c>
      <c r="E527" s="219" t="s">
        <v>531</v>
      </c>
      <c r="F527" s="143"/>
      <c r="G527" s="143"/>
      <c r="H527" s="183">
        <f>H528+H533+H543+H549+H553+H558+H564+H587+H570+H594+H575+H582+H539</f>
        <v>142537.49999999997</v>
      </c>
      <c r="I527" s="183">
        <f>I528+I533+I543+I549+I553+I558+I564+I587+I570+I594+I575</f>
        <v>163235.38</v>
      </c>
      <c r="J527" s="183">
        <f>J528+J533+J543+J549+J553+J558+J564+J587+J570+J594+J575</f>
        <v>105305.3</v>
      </c>
    </row>
    <row r="528" spans="2:10" ht="28.5">
      <c r="B528" s="193" t="s">
        <v>532</v>
      </c>
      <c r="C528" s="143" t="s">
        <v>267</v>
      </c>
      <c r="D528" s="143" t="s">
        <v>271</v>
      </c>
      <c r="E528" s="219" t="s">
        <v>533</v>
      </c>
      <c r="F528" s="143"/>
      <c r="G528" s="143"/>
      <c r="H528" s="183">
        <f aca="true" t="shared" si="105" ref="H528:J531">H529</f>
        <v>32199.8</v>
      </c>
      <c r="I528" s="183">
        <f t="shared" si="105"/>
        <v>32007.6</v>
      </c>
      <c r="J528" s="183">
        <f t="shared" si="105"/>
        <v>33684.6</v>
      </c>
    </row>
    <row r="529" spans="2:10" ht="12.75" customHeight="1">
      <c r="B529" s="196" t="s">
        <v>534</v>
      </c>
      <c r="C529" s="143" t="s">
        <v>267</v>
      </c>
      <c r="D529" s="143" t="s">
        <v>271</v>
      </c>
      <c r="E529" s="219" t="s">
        <v>535</v>
      </c>
      <c r="F529" s="143"/>
      <c r="G529" s="143"/>
      <c r="H529" s="183">
        <f t="shared" si="105"/>
        <v>32199.8</v>
      </c>
      <c r="I529" s="183">
        <f t="shared" si="105"/>
        <v>32007.6</v>
      </c>
      <c r="J529" s="183">
        <f t="shared" si="105"/>
        <v>33684.6</v>
      </c>
    </row>
    <row r="530" spans="2:10" ht="28.5">
      <c r="B530" s="193" t="s">
        <v>520</v>
      </c>
      <c r="C530" s="143" t="s">
        <v>267</v>
      </c>
      <c r="D530" s="143" t="s">
        <v>271</v>
      </c>
      <c r="E530" s="219" t="s">
        <v>535</v>
      </c>
      <c r="F530" s="143" t="s">
        <v>521</v>
      </c>
      <c r="G530" s="143"/>
      <c r="H530" s="183">
        <f t="shared" si="105"/>
        <v>32199.8</v>
      </c>
      <c r="I530" s="183">
        <f t="shared" si="105"/>
        <v>32007.6</v>
      </c>
      <c r="J530" s="183">
        <f t="shared" si="105"/>
        <v>33684.6</v>
      </c>
    </row>
    <row r="531" spans="2:10" ht="14.25" customHeight="1">
      <c r="B531" s="193" t="s">
        <v>522</v>
      </c>
      <c r="C531" s="143" t="s">
        <v>267</v>
      </c>
      <c r="D531" s="143" t="s">
        <v>271</v>
      </c>
      <c r="E531" s="219" t="s">
        <v>535</v>
      </c>
      <c r="F531" s="143">
        <v>610</v>
      </c>
      <c r="G531" s="143"/>
      <c r="H531" s="183">
        <f t="shared" si="105"/>
        <v>32199.8</v>
      </c>
      <c r="I531" s="183">
        <f t="shared" si="105"/>
        <v>32007.6</v>
      </c>
      <c r="J531" s="183">
        <f t="shared" si="105"/>
        <v>33684.6</v>
      </c>
    </row>
    <row r="532" spans="2:10" ht="14.25" customHeight="1">
      <c r="B532" s="193" t="s">
        <v>315</v>
      </c>
      <c r="C532" s="143" t="s">
        <v>267</v>
      </c>
      <c r="D532" s="143" t="s">
        <v>271</v>
      </c>
      <c r="E532" s="219" t="s">
        <v>535</v>
      </c>
      <c r="F532" s="143">
        <v>610</v>
      </c>
      <c r="G532" s="143">
        <v>2</v>
      </c>
      <c r="H532" s="183">
        <f>'Прил. 7'!I864</f>
        <v>32199.8</v>
      </c>
      <c r="I532" s="183">
        <f>'Прил. 7'!J864</f>
        <v>32007.6</v>
      </c>
      <c r="J532" s="183">
        <f>'Прил. 7'!K864</f>
        <v>33684.6</v>
      </c>
    </row>
    <row r="533" spans="2:10" ht="14.25" customHeight="1">
      <c r="B533" s="193" t="s">
        <v>536</v>
      </c>
      <c r="C533" s="143" t="s">
        <v>267</v>
      </c>
      <c r="D533" s="143" t="s">
        <v>271</v>
      </c>
      <c r="E533" s="219" t="s">
        <v>537</v>
      </c>
      <c r="F533" s="143"/>
      <c r="G533" s="143"/>
      <c r="H533" s="183">
        <f aca="true" t="shared" si="106" ref="H533:J535">H534</f>
        <v>5598.4</v>
      </c>
      <c r="I533" s="183">
        <f t="shared" si="106"/>
        <v>5598.4</v>
      </c>
      <c r="J533" s="183">
        <f t="shared" si="106"/>
        <v>5598.4</v>
      </c>
    </row>
    <row r="534" spans="2:10" ht="27.75" customHeight="1">
      <c r="B534" s="187" t="s">
        <v>538</v>
      </c>
      <c r="C534" s="143" t="s">
        <v>267</v>
      </c>
      <c r="D534" s="143" t="s">
        <v>271</v>
      </c>
      <c r="E534" s="219" t="s">
        <v>539</v>
      </c>
      <c r="F534" s="143"/>
      <c r="G534" s="143"/>
      <c r="H534" s="183">
        <f t="shared" si="106"/>
        <v>5598.4</v>
      </c>
      <c r="I534" s="183">
        <f t="shared" si="106"/>
        <v>5598.4</v>
      </c>
      <c r="J534" s="183">
        <f t="shared" si="106"/>
        <v>5598.4</v>
      </c>
    </row>
    <row r="535" spans="2:10" ht="28.5">
      <c r="B535" s="187" t="s">
        <v>520</v>
      </c>
      <c r="C535" s="143" t="s">
        <v>267</v>
      </c>
      <c r="D535" s="143" t="s">
        <v>271</v>
      </c>
      <c r="E535" s="219" t="s">
        <v>539</v>
      </c>
      <c r="F535" s="143" t="s">
        <v>521</v>
      </c>
      <c r="G535" s="143"/>
      <c r="H535" s="183">
        <f t="shared" si="106"/>
        <v>5598.4</v>
      </c>
      <c r="I535" s="183">
        <f t="shared" si="106"/>
        <v>5598.4</v>
      </c>
      <c r="J535" s="183">
        <f t="shared" si="106"/>
        <v>5598.4</v>
      </c>
    </row>
    <row r="536" spans="2:10" ht="14.25" customHeight="1">
      <c r="B536" s="193" t="s">
        <v>522</v>
      </c>
      <c r="C536" s="143" t="s">
        <v>267</v>
      </c>
      <c r="D536" s="143" t="s">
        <v>271</v>
      </c>
      <c r="E536" s="219" t="s">
        <v>539</v>
      </c>
      <c r="F536" s="143">
        <v>610</v>
      </c>
      <c r="G536" s="143"/>
      <c r="H536" s="183">
        <f>H538+H537</f>
        <v>5598.4</v>
      </c>
      <c r="I536" s="183">
        <f>I538+I537</f>
        <v>5598.4</v>
      </c>
      <c r="J536" s="183">
        <f>J538+J537</f>
        <v>5598.4</v>
      </c>
    </row>
    <row r="537" spans="2:10" ht="14.25" customHeight="1">
      <c r="B537" s="261" t="s">
        <v>316</v>
      </c>
      <c r="C537" s="143" t="s">
        <v>267</v>
      </c>
      <c r="D537" s="143" t="s">
        <v>271</v>
      </c>
      <c r="E537" s="219" t="s">
        <v>539</v>
      </c>
      <c r="F537" s="143" t="s">
        <v>528</v>
      </c>
      <c r="G537" s="143" t="s">
        <v>377</v>
      </c>
      <c r="H537" s="183">
        <f>'Прил. 7'!I869</f>
        <v>2799.2</v>
      </c>
      <c r="I537" s="183">
        <f>'Прил. 7'!J869</f>
        <v>2799.2</v>
      </c>
      <c r="J537" s="183">
        <f>'Прил. 7'!K869</f>
        <v>2799.2</v>
      </c>
    </row>
    <row r="538" spans="2:10" ht="14.25" customHeight="1">
      <c r="B538" s="261" t="s">
        <v>315</v>
      </c>
      <c r="C538" s="143" t="s">
        <v>267</v>
      </c>
      <c r="D538" s="143" t="s">
        <v>271</v>
      </c>
      <c r="E538" s="219" t="s">
        <v>540</v>
      </c>
      <c r="F538" s="143">
        <v>610</v>
      </c>
      <c r="G538" s="143" t="s">
        <v>339</v>
      </c>
      <c r="H538" s="183">
        <f>'Прил. 7'!I870</f>
        <v>2799.2</v>
      </c>
      <c r="I538" s="183">
        <f>'Прил. 7'!J870</f>
        <v>2799.2</v>
      </c>
      <c r="J538" s="183">
        <f>'Прил. 7'!K870</f>
        <v>2799.2</v>
      </c>
    </row>
    <row r="539" spans="2:10" ht="28.5">
      <c r="B539" s="210" t="s">
        <v>541</v>
      </c>
      <c r="C539" s="204" t="s">
        <v>267</v>
      </c>
      <c r="D539" s="204" t="s">
        <v>271</v>
      </c>
      <c r="E539" s="305" t="s">
        <v>542</v>
      </c>
      <c r="F539" s="204"/>
      <c r="G539" s="204"/>
      <c r="H539" s="183">
        <f aca="true" t="shared" si="107" ref="H539:J541">H540</f>
        <v>200.4</v>
      </c>
      <c r="I539" s="183">
        <f t="shared" si="107"/>
        <v>0</v>
      </c>
      <c r="J539" s="183">
        <f t="shared" si="107"/>
        <v>0</v>
      </c>
    </row>
    <row r="540" spans="2:10" ht="14.25" customHeight="1">
      <c r="B540" s="206" t="s">
        <v>520</v>
      </c>
      <c r="C540" s="204" t="s">
        <v>267</v>
      </c>
      <c r="D540" s="204" t="s">
        <v>271</v>
      </c>
      <c r="E540" s="305" t="s">
        <v>542</v>
      </c>
      <c r="F540" s="204" t="s">
        <v>521</v>
      </c>
      <c r="G540" s="204"/>
      <c r="H540" s="183">
        <f t="shared" si="107"/>
        <v>200.4</v>
      </c>
      <c r="I540" s="183">
        <f t="shared" si="107"/>
        <v>0</v>
      </c>
      <c r="J540" s="183">
        <f t="shared" si="107"/>
        <v>0</v>
      </c>
    </row>
    <row r="541" spans="2:10" ht="14.25" customHeight="1">
      <c r="B541" s="206" t="s">
        <v>522</v>
      </c>
      <c r="C541" s="204" t="s">
        <v>267</v>
      </c>
      <c r="D541" s="204" t="s">
        <v>271</v>
      </c>
      <c r="E541" s="305" t="s">
        <v>542</v>
      </c>
      <c r="F541" s="204">
        <v>610</v>
      </c>
      <c r="G541" s="204"/>
      <c r="H541" s="183">
        <f t="shared" si="107"/>
        <v>200.4</v>
      </c>
      <c r="I541" s="183">
        <f t="shared" si="107"/>
        <v>0</v>
      </c>
      <c r="J541" s="183">
        <f t="shared" si="107"/>
        <v>0</v>
      </c>
    </row>
    <row r="542" spans="2:10" ht="14.25" customHeight="1">
      <c r="B542" s="269" t="s">
        <v>315</v>
      </c>
      <c r="C542" s="204" t="s">
        <v>267</v>
      </c>
      <c r="D542" s="204" t="s">
        <v>271</v>
      </c>
      <c r="E542" s="305" t="s">
        <v>542</v>
      </c>
      <c r="F542" s="204">
        <v>610</v>
      </c>
      <c r="G542" s="204" t="s">
        <v>339</v>
      </c>
      <c r="H542" s="183">
        <f>'Прил. 7'!I874</f>
        <v>200.4</v>
      </c>
      <c r="I542" s="183"/>
      <c r="J542" s="183"/>
    </row>
    <row r="543" spans="2:10" ht="28.5">
      <c r="B543" s="126" t="s">
        <v>543</v>
      </c>
      <c r="C543" s="143" t="s">
        <v>267</v>
      </c>
      <c r="D543" s="143" t="s">
        <v>271</v>
      </c>
      <c r="E543" s="219" t="s">
        <v>544</v>
      </c>
      <c r="F543" s="143"/>
      <c r="G543" s="143"/>
      <c r="H543" s="183">
        <f aca="true" t="shared" si="108" ref="H543:J544">H544</f>
        <v>3718.3</v>
      </c>
      <c r="I543" s="183">
        <f t="shared" si="108"/>
        <v>3670.6</v>
      </c>
      <c r="J543" s="183">
        <f t="shared" si="108"/>
        <v>3604.4</v>
      </c>
    </row>
    <row r="544" spans="2:10" ht="28.5">
      <c r="B544" s="187" t="s">
        <v>520</v>
      </c>
      <c r="C544" s="143" t="s">
        <v>267</v>
      </c>
      <c r="D544" s="143" t="s">
        <v>271</v>
      </c>
      <c r="E544" s="219" t="s">
        <v>545</v>
      </c>
      <c r="F544" s="143" t="s">
        <v>521</v>
      </c>
      <c r="G544" s="143"/>
      <c r="H544" s="183">
        <f t="shared" si="108"/>
        <v>3718.3</v>
      </c>
      <c r="I544" s="183">
        <f t="shared" si="108"/>
        <v>3670.6</v>
      </c>
      <c r="J544" s="183">
        <f t="shared" si="108"/>
        <v>3604.4</v>
      </c>
    </row>
    <row r="545" spans="2:10" ht="14.25" customHeight="1">
      <c r="B545" s="193" t="s">
        <v>522</v>
      </c>
      <c r="C545" s="143" t="s">
        <v>267</v>
      </c>
      <c r="D545" s="143" t="s">
        <v>271</v>
      </c>
      <c r="E545" s="219" t="s">
        <v>545</v>
      </c>
      <c r="F545" s="143">
        <v>610</v>
      </c>
      <c r="G545" s="143"/>
      <c r="H545" s="183">
        <f>H547+H546+H548</f>
        <v>3718.3</v>
      </c>
      <c r="I545" s="183">
        <f>I547+I546+I548</f>
        <v>3670.6</v>
      </c>
      <c r="J545" s="183">
        <f>J547+J546+J548</f>
        <v>3604.4</v>
      </c>
    </row>
    <row r="546" spans="2:10" ht="14.25" customHeight="1">
      <c r="B546" s="261" t="s">
        <v>315</v>
      </c>
      <c r="C546" s="143" t="s">
        <v>267</v>
      </c>
      <c r="D546" s="143" t="s">
        <v>271</v>
      </c>
      <c r="E546" s="219" t="s">
        <v>545</v>
      </c>
      <c r="F546" s="143">
        <v>610</v>
      </c>
      <c r="G546" s="143" t="s">
        <v>339</v>
      </c>
      <c r="H546" s="183">
        <f>'Прил. 7'!I879</f>
        <v>37.2</v>
      </c>
      <c r="I546" s="183">
        <f>'Прил. 7'!J879</f>
        <v>36.7</v>
      </c>
      <c r="J546" s="183">
        <f>'Прил. 7'!K879</f>
        <v>36</v>
      </c>
    </row>
    <row r="547" spans="2:10" ht="14.25" customHeight="1">
      <c r="B547" s="261" t="s">
        <v>316</v>
      </c>
      <c r="C547" s="143" t="s">
        <v>267</v>
      </c>
      <c r="D547" s="143" t="s">
        <v>271</v>
      </c>
      <c r="E547" s="219" t="s">
        <v>545</v>
      </c>
      <c r="F547" s="143">
        <v>610</v>
      </c>
      <c r="G547" s="143" t="s">
        <v>377</v>
      </c>
      <c r="H547" s="183">
        <f>'Прил. 7'!I880</f>
        <v>331.3</v>
      </c>
      <c r="I547" s="183">
        <f>'Прил. 7'!J880</f>
        <v>290.7</v>
      </c>
      <c r="J547" s="183">
        <f>'Прил. 7'!K880</f>
        <v>356.8</v>
      </c>
    </row>
    <row r="548" spans="2:10" ht="14.25" customHeight="1">
      <c r="B548" s="193" t="s">
        <v>317</v>
      </c>
      <c r="C548" s="143" t="s">
        <v>267</v>
      </c>
      <c r="D548" s="143" t="s">
        <v>271</v>
      </c>
      <c r="E548" s="219" t="s">
        <v>545</v>
      </c>
      <c r="F548" s="143">
        <v>610</v>
      </c>
      <c r="G548" s="143" t="s">
        <v>349</v>
      </c>
      <c r="H548" s="183">
        <f>'Прил. 7'!I881</f>
        <v>3349.8</v>
      </c>
      <c r="I548" s="183">
        <f>'Прил. 7'!J881</f>
        <v>3343.2</v>
      </c>
      <c r="J548" s="183">
        <f>'Прил. 7'!K881</f>
        <v>3211.6</v>
      </c>
    </row>
    <row r="549" spans="2:10" ht="85.5">
      <c r="B549" s="126" t="s">
        <v>546</v>
      </c>
      <c r="C549" s="143" t="s">
        <v>267</v>
      </c>
      <c r="D549" s="143" t="s">
        <v>271</v>
      </c>
      <c r="E549" s="219" t="s">
        <v>547</v>
      </c>
      <c r="F549" s="143"/>
      <c r="G549" s="143"/>
      <c r="H549" s="183">
        <f aca="true" t="shared" si="109" ref="H549:J551">H550</f>
        <v>88749.1</v>
      </c>
      <c r="I549" s="183">
        <f t="shared" si="109"/>
        <v>56417.1</v>
      </c>
      <c r="J549" s="183">
        <f t="shared" si="109"/>
        <v>52672.5</v>
      </c>
    </row>
    <row r="550" spans="2:10" ht="28.5">
      <c r="B550" s="193" t="s">
        <v>520</v>
      </c>
      <c r="C550" s="143" t="s">
        <v>267</v>
      </c>
      <c r="D550" s="143" t="s">
        <v>271</v>
      </c>
      <c r="E550" s="219" t="s">
        <v>548</v>
      </c>
      <c r="F550" s="143" t="s">
        <v>521</v>
      </c>
      <c r="G550" s="143"/>
      <c r="H550" s="183">
        <f t="shared" si="109"/>
        <v>88749.1</v>
      </c>
      <c r="I550" s="183">
        <f t="shared" si="109"/>
        <v>56417.1</v>
      </c>
      <c r="J550" s="183">
        <f t="shared" si="109"/>
        <v>52672.5</v>
      </c>
    </row>
    <row r="551" spans="2:10" ht="14.25" customHeight="1">
      <c r="B551" s="193" t="s">
        <v>522</v>
      </c>
      <c r="C551" s="143" t="s">
        <v>267</v>
      </c>
      <c r="D551" s="143" t="s">
        <v>271</v>
      </c>
      <c r="E551" s="219" t="s">
        <v>548</v>
      </c>
      <c r="F551" s="143">
        <v>610</v>
      </c>
      <c r="G551" s="143"/>
      <c r="H551" s="183">
        <f t="shared" si="109"/>
        <v>88749.1</v>
      </c>
      <c r="I551" s="183">
        <f t="shared" si="109"/>
        <v>56417.1</v>
      </c>
      <c r="J551" s="183">
        <f t="shared" si="109"/>
        <v>52672.5</v>
      </c>
    </row>
    <row r="552" spans="2:10" ht="14.25" customHeight="1">
      <c r="B552" s="261" t="s">
        <v>316</v>
      </c>
      <c r="C552" s="143" t="s">
        <v>267</v>
      </c>
      <c r="D552" s="143" t="s">
        <v>271</v>
      </c>
      <c r="E552" s="219" t="s">
        <v>548</v>
      </c>
      <c r="F552" s="143">
        <v>610</v>
      </c>
      <c r="G552" s="143" t="s">
        <v>377</v>
      </c>
      <c r="H552" s="183">
        <f>'Прил. 7'!I885</f>
        <v>88749.1</v>
      </c>
      <c r="I552" s="183">
        <f>'Прил. 7'!J885</f>
        <v>56417.1</v>
      </c>
      <c r="J552" s="183">
        <f>'Прил. 7'!K885</f>
        <v>52672.5</v>
      </c>
    </row>
    <row r="553" spans="2:10" ht="14.25" customHeight="1">
      <c r="B553" s="193" t="s">
        <v>549</v>
      </c>
      <c r="C553" s="143" t="s">
        <v>267</v>
      </c>
      <c r="D553" s="143" t="s">
        <v>271</v>
      </c>
      <c r="E553" s="219" t="s">
        <v>550</v>
      </c>
      <c r="F553" s="143"/>
      <c r="G553" s="143"/>
      <c r="H553" s="183">
        <f>H555</f>
        <v>1405.8</v>
      </c>
      <c r="I553" s="183">
        <f>I555</f>
        <v>1516.4</v>
      </c>
      <c r="J553" s="183">
        <f>J555</f>
        <v>1476.2</v>
      </c>
    </row>
    <row r="554" spans="2:10" ht="12.75" customHeight="1">
      <c r="B554" s="196" t="s">
        <v>343</v>
      </c>
      <c r="C554" s="143" t="s">
        <v>267</v>
      </c>
      <c r="D554" s="143" t="s">
        <v>271</v>
      </c>
      <c r="E554" s="219" t="s">
        <v>551</v>
      </c>
      <c r="F554" s="143"/>
      <c r="G554" s="143"/>
      <c r="H554" s="183">
        <f aca="true" t="shared" si="110" ref="H554:J556">H555</f>
        <v>1405.8</v>
      </c>
      <c r="I554" s="183">
        <f t="shared" si="110"/>
        <v>1516.4</v>
      </c>
      <c r="J554" s="183">
        <f t="shared" si="110"/>
        <v>1476.2</v>
      </c>
    </row>
    <row r="555" spans="2:10" ht="14.25" customHeight="1">
      <c r="B555" s="193" t="s">
        <v>520</v>
      </c>
      <c r="C555" s="143" t="s">
        <v>267</v>
      </c>
      <c r="D555" s="143" t="s">
        <v>271</v>
      </c>
      <c r="E555" s="219" t="s">
        <v>551</v>
      </c>
      <c r="F555" s="143" t="s">
        <v>521</v>
      </c>
      <c r="G555" s="143"/>
      <c r="H555" s="183">
        <f t="shared" si="110"/>
        <v>1405.8</v>
      </c>
      <c r="I555" s="183">
        <f t="shared" si="110"/>
        <v>1516.4</v>
      </c>
      <c r="J555" s="183">
        <f t="shared" si="110"/>
        <v>1476.2</v>
      </c>
    </row>
    <row r="556" spans="2:10" ht="14.25" customHeight="1">
      <c r="B556" s="193" t="s">
        <v>522</v>
      </c>
      <c r="C556" s="143" t="s">
        <v>267</v>
      </c>
      <c r="D556" s="143" t="s">
        <v>271</v>
      </c>
      <c r="E556" s="219" t="s">
        <v>551</v>
      </c>
      <c r="F556" s="143">
        <v>610</v>
      </c>
      <c r="G556" s="143"/>
      <c r="H556" s="183">
        <f t="shared" si="110"/>
        <v>1405.8</v>
      </c>
      <c r="I556" s="183">
        <f t="shared" si="110"/>
        <v>1516.4</v>
      </c>
      <c r="J556" s="183">
        <f t="shared" si="110"/>
        <v>1476.2</v>
      </c>
    </row>
    <row r="557" spans="2:10" ht="14.25" customHeight="1">
      <c r="B557" s="261" t="s">
        <v>316</v>
      </c>
      <c r="C557" s="143" t="s">
        <v>267</v>
      </c>
      <c r="D557" s="143" t="s">
        <v>271</v>
      </c>
      <c r="E557" s="219" t="s">
        <v>551</v>
      </c>
      <c r="F557" s="143">
        <v>610</v>
      </c>
      <c r="G557" s="143" t="s">
        <v>377</v>
      </c>
      <c r="H557" s="183">
        <f>'Прил. 7'!I890</f>
        <v>1405.8</v>
      </c>
      <c r="I557" s="183">
        <f>'Прил. 7'!J890</f>
        <v>1516.4</v>
      </c>
      <c r="J557" s="183">
        <f>'Прил. 7'!K890</f>
        <v>1476.2</v>
      </c>
    </row>
    <row r="558" spans="2:10" ht="15.75" customHeight="1">
      <c r="B558" s="193" t="s">
        <v>549</v>
      </c>
      <c r="C558" s="143" t="s">
        <v>267</v>
      </c>
      <c r="D558" s="143" t="s">
        <v>271</v>
      </c>
      <c r="E558" s="219" t="s">
        <v>552</v>
      </c>
      <c r="F558" s="143"/>
      <c r="G558" s="143"/>
      <c r="H558" s="183">
        <f>H560</f>
        <v>7343.3</v>
      </c>
      <c r="I558" s="183">
        <f>I560</f>
        <v>7343.3</v>
      </c>
      <c r="J558" s="183">
        <f>J560</f>
        <v>7343.3</v>
      </c>
    </row>
    <row r="559" spans="2:10" ht="12.75" customHeight="1">
      <c r="B559" s="196" t="s">
        <v>534</v>
      </c>
      <c r="C559" s="143" t="s">
        <v>267</v>
      </c>
      <c r="D559" s="143" t="s">
        <v>271</v>
      </c>
      <c r="E559" s="219" t="s">
        <v>553</v>
      </c>
      <c r="F559" s="143"/>
      <c r="G559" s="143"/>
      <c r="H559" s="183">
        <f aca="true" t="shared" si="111" ref="H559:J562">H560</f>
        <v>7343.3</v>
      </c>
      <c r="I559" s="183">
        <f t="shared" si="111"/>
        <v>7343.3</v>
      </c>
      <c r="J559" s="183">
        <f t="shared" si="111"/>
        <v>7343.3</v>
      </c>
    </row>
    <row r="560" spans="2:10" ht="12.75" customHeight="1">
      <c r="B560" s="193" t="s">
        <v>520</v>
      </c>
      <c r="C560" s="143" t="s">
        <v>267</v>
      </c>
      <c r="D560" s="143" t="s">
        <v>271</v>
      </c>
      <c r="E560" s="219" t="s">
        <v>553</v>
      </c>
      <c r="F560" s="143" t="s">
        <v>521</v>
      </c>
      <c r="G560" s="143"/>
      <c r="H560" s="183">
        <f t="shared" si="111"/>
        <v>7343.3</v>
      </c>
      <c r="I560" s="183">
        <f t="shared" si="111"/>
        <v>7343.3</v>
      </c>
      <c r="J560" s="183">
        <f t="shared" si="111"/>
        <v>7343.3</v>
      </c>
    </row>
    <row r="561" spans="2:10" ht="12.75" customHeight="1">
      <c r="B561" s="193" t="s">
        <v>522</v>
      </c>
      <c r="C561" s="143" t="s">
        <v>267</v>
      </c>
      <c r="D561" s="143" t="s">
        <v>271</v>
      </c>
      <c r="E561" s="219" t="s">
        <v>553</v>
      </c>
      <c r="F561" s="143">
        <v>610</v>
      </c>
      <c r="G561" s="143"/>
      <c r="H561" s="183">
        <f t="shared" si="111"/>
        <v>7343.3</v>
      </c>
      <c r="I561" s="183">
        <f t="shared" si="111"/>
        <v>7343.3</v>
      </c>
      <c r="J561" s="183">
        <f t="shared" si="111"/>
        <v>7343.3</v>
      </c>
    </row>
    <row r="562" spans="2:10" ht="12.75" customHeight="1">
      <c r="B562" s="193" t="s">
        <v>522</v>
      </c>
      <c r="C562" s="143" t="s">
        <v>267</v>
      </c>
      <c r="D562" s="143" t="s">
        <v>271</v>
      </c>
      <c r="E562" s="219" t="s">
        <v>553</v>
      </c>
      <c r="F562" s="143">
        <v>610</v>
      </c>
      <c r="G562" s="143"/>
      <c r="H562" s="183">
        <f t="shared" si="111"/>
        <v>7343.3</v>
      </c>
      <c r="I562" s="183">
        <f t="shared" si="111"/>
        <v>7343.3</v>
      </c>
      <c r="J562" s="183">
        <f t="shared" si="111"/>
        <v>7343.3</v>
      </c>
    </row>
    <row r="563" spans="2:10" ht="14.25" customHeight="1">
      <c r="B563" s="193" t="s">
        <v>317</v>
      </c>
      <c r="C563" s="143" t="s">
        <v>267</v>
      </c>
      <c r="D563" s="143" t="s">
        <v>271</v>
      </c>
      <c r="E563" s="219" t="s">
        <v>553</v>
      </c>
      <c r="F563" s="143">
        <v>610</v>
      </c>
      <c r="G563" s="143" t="s">
        <v>349</v>
      </c>
      <c r="H563" s="183">
        <f>'Прил. 7'!I896</f>
        <v>7343.3</v>
      </c>
      <c r="I563" s="183">
        <f>'Прил. 7'!J896</f>
        <v>7343.3</v>
      </c>
      <c r="J563" s="183">
        <f>'Прил. 7'!K896</f>
        <v>7343.3</v>
      </c>
    </row>
    <row r="564" spans="2:10" ht="27.75" customHeight="1" hidden="1">
      <c r="B564" s="193" t="s">
        <v>554</v>
      </c>
      <c r="C564" s="143" t="s">
        <v>267</v>
      </c>
      <c r="D564" s="143" t="s">
        <v>271</v>
      </c>
      <c r="E564" s="219" t="s">
        <v>555</v>
      </c>
      <c r="F564" s="143"/>
      <c r="G564" s="143"/>
      <c r="H564" s="183">
        <f>H566</f>
        <v>0</v>
      </c>
      <c r="I564" s="183">
        <f>I566</f>
        <v>0</v>
      </c>
      <c r="J564" s="183">
        <f>J566</f>
        <v>0</v>
      </c>
    </row>
    <row r="565" spans="2:10" ht="12.75" customHeight="1" hidden="1">
      <c r="B565" s="196" t="s">
        <v>343</v>
      </c>
      <c r="C565" s="143" t="s">
        <v>267</v>
      </c>
      <c r="D565" s="143" t="s">
        <v>271</v>
      </c>
      <c r="E565" s="219" t="s">
        <v>556</v>
      </c>
      <c r="F565" s="143"/>
      <c r="G565" s="143"/>
      <c r="H565" s="183">
        <f aca="true" t="shared" si="112" ref="H565:J566">H566</f>
        <v>0</v>
      </c>
      <c r="I565" s="183">
        <f t="shared" si="112"/>
        <v>0</v>
      </c>
      <c r="J565" s="183">
        <f t="shared" si="112"/>
        <v>0</v>
      </c>
    </row>
    <row r="566" spans="2:10" ht="12.75" customHeight="1" hidden="1">
      <c r="B566" s="193" t="s">
        <v>520</v>
      </c>
      <c r="C566" s="143" t="s">
        <v>267</v>
      </c>
      <c r="D566" s="143" t="s">
        <v>271</v>
      </c>
      <c r="E566" s="219" t="s">
        <v>556</v>
      </c>
      <c r="F566" s="143" t="s">
        <v>521</v>
      </c>
      <c r="G566" s="143"/>
      <c r="H566" s="183">
        <f t="shared" si="112"/>
        <v>0</v>
      </c>
      <c r="I566" s="183">
        <f t="shared" si="112"/>
        <v>0</v>
      </c>
      <c r="J566" s="183">
        <f t="shared" si="112"/>
        <v>0</v>
      </c>
    </row>
    <row r="567" spans="2:10" ht="12.75" customHeight="1" hidden="1">
      <c r="B567" s="193" t="s">
        <v>522</v>
      </c>
      <c r="C567" s="143" t="s">
        <v>267</v>
      </c>
      <c r="D567" s="143" t="s">
        <v>271</v>
      </c>
      <c r="E567" s="219" t="s">
        <v>556</v>
      </c>
      <c r="F567" s="143">
        <v>610</v>
      </c>
      <c r="G567" s="143"/>
      <c r="H567" s="183">
        <f>H568+H569</f>
        <v>0</v>
      </c>
      <c r="I567" s="183">
        <f>I568+I569</f>
        <v>0</v>
      </c>
      <c r="J567" s="183">
        <f>J568+J569</f>
        <v>0</v>
      </c>
    </row>
    <row r="568" spans="2:10" ht="14.25" customHeight="1" hidden="1">
      <c r="B568" s="193" t="s">
        <v>315</v>
      </c>
      <c r="C568" s="143" t="s">
        <v>267</v>
      </c>
      <c r="D568" s="143" t="s">
        <v>271</v>
      </c>
      <c r="E568" s="219" t="s">
        <v>557</v>
      </c>
      <c r="F568" s="143">
        <v>610</v>
      </c>
      <c r="G568" s="143">
        <v>2</v>
      </c>
      <c r="H568" s="183"/>
      <c r="I568" s="183"/>
      <c r="J568" s="183"/>
    </row>
    <row r="569" spans="2:10" ht="14.25" customHeight="1" hidden="1">
      <c r="B569" s="261" t="s">
        <v>316</v>
      </c>
      <c r="C569" s="143" t="s">
        <v>267</v>
      </c>
      <c r="D569" s="143" t="s">
        <v>271</v>
      </c>
      <c r="E569" s="219" t="s">
        <v>558</v>
      </c>
      <c r="F569" s="143">
        <v>610</v>
      </c>
      <c r="G569" s="143" t="s">
        <v>377</v>
      </c>
      <c r="H569" s="183"/>
      <c r="I569" s="183"/>
      <c r="J569" s="183"/>
    </row>
    <row r="570" spans="2:10" ht="42.75">
      <c r="B570" s="269" t="s">
        <v>559</v>
      </c>
      <c r="C570" s="204" t="s">
        <v>267</v>
      </c>
      <c r="D570" s="204" t="s">
        <v>271</v>
      </c>
      <c r="E570" s="305" t="s">
        <v>560</v>
      </c>
      <c r="F570" s="204"/>
      <c r="G570" s="204"/>
      <c r="H570" s="183">
        <f aca="true" t="shared" si="113" ref="H570:J573">H571</f>
        <v>326.8</v>
      </c>
      <c r="I570" s="183">
        <f t="shared" si="113"/>
        <v>326.8</v>
      </c>
      <c r="J570" s="183">
        <f t="shared" si="113"/>
        <v>326.8</v>
      </c>
    </row>
    <row r="571" spans="2:10" ht="14.25" customHeight="1">
      <c r="B571" s="206" t="s">
        <v>520</v>
      </c>
      <c r="C571" s="204" t="s">
        <v>267</v>
      </c>
      <c r="D571" s="204" t="s">
        <v>271</v>
      </c>
      <c r="E571" s="305" t="s">
        <v>561</v>
      </c>
      <c r="F571" s="204"/>
      <c r="G571" s="204"/>
      <c r="H571" s="183">
        <f t="shared" si="113"/>
        <v>326.8</v>
      </c>
      <c r="I571" s="183">
        <f t="shared" si="113"/>
        <v>326.8</v>
      </c>
      <c r="J571" s="183">
        <f t="shared" si="113"/>
        <v>326.8</v>
      </c>
    </row>
    <row r="572" spans="2:10" ht="14.25" customHeight="1">
      <c r="B572" s="206" t="s">
        <v>520</v>
      </c>
      <c r="C572" s="204" t="s">
        <v>267</v>
      </c>
      <c r="D572" s="204" t="s">
        <v>271</v>
      </c>
      <c r="E572" s="305" t="s">
        <v>561</v>
      </c>
      <c r="F572" s="204" t="s">
        <v>521</v>
      </c>
      <c r="G572" s="204"/>
      <c r="H572" s="183">
        <f t="shared" si="113"/>
        <v>326.8</v>
      </c>
      <c r="I572" s="183">
        <f t="shared" si="113"/>
        <v>326.8</v>
      </c>
      <c r="J572" s="183">
        <f t="shared" si="113"/>
        <v>326.8</v>
      </c>
    </row>
    <row r="573" spans="2:10" ht="14.25" customHeight="1">
      <c r="B573" s="206" t="s">
        <v>522</v>
      </c>
      <c r="C573" s="204" t="s">
        <v>267</v>
      </c>
      <c r="D573" s="204" t="s">
        <v>271</v>
      </c>
      <c r="E573" s="305" t="s">
        <v>561</v>
      </c>
      <c r="F573" s="204">
        <v>610</v>
      </c>
      <c r="G573" s="204"/>
      <c r="H573" s="183">
        <f t="shared" si="113"/>
        <v>326.8</v>
      </c>
      <c r="I573" s="183">
        <f t="shared" si="113"/>
        <v>326.8</v>
      </c>
      <c r="J573" s="183">
        <f t="shared" si="113"/>
        <v>326.8</v>
      </c>
    </row>
    <row r="574" spans="2:10" ht="14.25" customHeight="1">
      <c r="B574" s="269" t="s">
        <v>316</v>
      </c>
      <c r="C574" s="204" t="s">
        <v>267</v>
      </c>
      <c r="D574" s="204" t="s">
        <v>271</v>
      </c>
      <c r="E574" s="305" t="s">
        <v>561</v>
      </c>
      <c r="F574" s="204">
        <v>610</v>
      </c>
      <c r="G574" s="204" t="s">
        <v>377</v>
      </c>
      <c r="H574" s="183">
        <f>'Прил. 7'!I919</f>
        <v>326.8</v>
      </c>
      <c r="I574" s="183">
        <f>'Прил. 7'!J919</f>
        <v>326.8</v>
      </c>
      <c r="J574" s="183">
        <f>'Прил. 7'!K919</f>
        <v>326.8</v>
      </c>
    </row>
    <row r="575" spans="2:10" ht="14.25" customHeight="1">
      <c r="B575" s="306" t="s">
        <v>562</v>
      </c>
      <c r="C575" s="204" t="s">
        <v>267</v>
      </c>
      <c r="D575" s="204" t="s">
        <v>271</v>
      </c>
      <c r="E575" s="305" t="s">
        <v>563</v>
      </c>
      <c r="F575" s="204"/>
      <c r="G575" s="204"/>
      <c r="H575" s="183">
        <f aca="true" t="shared" si="114" ref="H575:J577">H576</f>
        <v>0</v>
      </c>
      <c r="I575" s="183">
        <f t="shared" si="114"/>
        <v>55859.579999999994</v>
      </c>
      <c r="J575" s="183">
        <f t="shared" si="114"/>
        <v>0</v>
      </c>
    </row>
    <row r="576" spans="2:10" ht="14.25" customHeight="1">
      <c r="B576" s="307" t="s">
        <v>343</v>
      </c>
      <c r="C576" s="204" t="s">
        <v>267</v>
      </c>
      <c r="D576" s="204" t="s">
        <v>271</v>
      </c>
      <c r="E576" s="305" t="s">
        <v>563</v>
      </c>
      <c r="F576" s="204"/>
      <c r="G576" s="204"/>
      <c r="H576" s="183">
        <f t="shared" si="114"/>
        <v>0</v>
      </c>
      <c r="I576" s="183">
        <f t="shared" si="114"/>
        <v>55859.579999999994</v>
      </c>
      <c r="J576" s="183">
        <f t="shared" si="114"/>
        <v>0</v>
      </c>
    </row>
    <row r="577" spans="2:10" ht="14.25" customHeight="1">
      <c r="B577" s="206" t="s">
        <v>520</v>
      </c>
      <c r="C577" s="204" t="s">
        <v>267</v>
      </c>
      <c r="D577" s="204" t="s">
        <v>271</v>
      </c>
      <c r="E577" s="305" t="s">
        <v>563</v>
      </c>
      <c r="F577" s="204" t="s">
        <v>521</v>
      </c>
      <c r="G577" s="204"/>
      <c r="H577" s="183">
        <f t="shared" si="114"/>
        <v>0</v>
      </c>
      <c r="I577" s="183">
        <f t="shared" si="114"/>
        <v>55859.579999999994</v>
      </c>
      <c r="J577" s="183">
        <f t="shared" si="114"/>
        <v>0</v>
      </c>
    </row>
    <row r="578" spans="2:10" ht="14.25" customHeight="1">
      <c r="B578" s="206" t="s">
        <v>522</v>
      </c>
      <c r="C578" s="204" t="s">
        <v>267</v>
      </c>
      <c r="D578" s="204" t="s">
        <v>271</v>
      </c>
      <c r="E578" s="305" t="s">
        <v>563</v>
      </c>
      <c r="F578" s="204">
        <v>610</v>
      </c>
      <c r="G578" s="204"/>
      <c r="H578" s="183">
        <f>H579+H580+H581</f>
        <v>0</v>
      </c>
      <c r="I578" s="183">
        <f>I579+I580+I581</f>
        <v>55859.579999999994</v>
      </c>
      <c r="J578" s="183">
        <f>J579+J580+J581</f>
        <v>0</v>
      </c>
    </row>
    <row r="579" spans="2:10" ht="14.25" customHeight="1">
      <c r="B579" s="206" t="s">
        <v>315</v>
      </c>
      <c r="C579" s="204" t="s">
        <v>267</v>
      </c>
      <c r="D579" s="204" t="s">
        <v>271</v>
      </c>
      <c r="E579" s="305" t="s">
        <v>563</v>
      </c>
      <c r="F579" s="204">
        <v>610</v>
      </c>
      <c r="G579" s="204">
        <v>2</v>
      </c>
      <c r="H579" s="183">
        <f>'Прил. 7'!I912</f>
        <v>0</v>
      </c>
      <c r="I579" s="183">
        <f>'Прил. 7'!J912</f>
        <v>2659.98</v>
      </c>
      <c r="J579" s="183">
        <f>'Прил. 7'!K912</f>
        <v>0</v>
      </c>
    </row>
    <row r="580" spans="2:10" ht="14.25" customHeight="1">
      <c r="B580" s="269" t="s">
        <v>316</v>
      </c>
      <c r="C580" s="204" t="s">
        <v>267</v>
      </c>
      <c r="D580" s="204" t="s">
        <v>271</v>
      </c>
      <c r="E580" s="305" t="s">
        <v>563</v>
      </c>
      <c r="F580" s="204">
        <v>610</v>
      </c>
      <c r="G580" s="204" t="s">
        <v>377</v>
      </c>
      <c r="H580" s="183">
        <f>'Прил. 7'!I913</f>
        <v>0</v>
      </c>
      <c r="I580" s="183">
        <f>'Прил. 7'!J913</f>
        <v>6963.4</v>
      </c>
      <c r="J580" s="183">
        <f>'Прил. 7'!K913</f>
        <v>0</v>
      </c>
    </row>
    <row r="581" spans="2:10" ht="14.25" customHeight="1">
      <c r="B581" s="269" t="s">
        <v>317</v>
      </c>
      <c r="C581" s="204" t="s">
        <v>267</v>
      </c>
      <c r="D581" s="204" t="s">
        <v>271</v>
      </c>
      <c r="E581" s="305" t="s">
        <v>563</v>
      </c>
      <c r="F581" s="204" t="s">
        <v>528</v>
      </c>
      <c r="G581" s="204" t="s">
        <v>349</v>
      </c>
      <c r="H581" s="183">
        <f>'Прил. 7'!I914</f>
        <v>0</v>
      </c>
      <c r="I581" s="183">
        <f>'Прил. 7'!J914</f>
        <v>46236.2</v>
      </c>
      <c r="J581" s="183">
        <f>'Прил. 7'!K914</f>
        <v>0</v>
      </c>
    </row>
    <row r="582" spans="1:64" s="301" customFormat="1" ht="14.25" customHeight="1">
      <c r="A582" s="300"/>
      <c r="B582" s="298" t="s">
        <v>526</v>
      </c>
      <c r="C582" s="204" t="s">
        <v>267</v>
      </c>
      <c r="D582" s="204" t="s">
        <v>271</v>
      </c>
      <c r="E582" s="305" t="s">
        <v>564</v>
      </c>
      <c r="F582" s="204"/>
      <c r="G582" s="204"/>
      <c r="H582" s="231">
        <f aca="true" t="shared" si="115" ref="H582:J585">H583</f>
        <v>2500</v>
      </c>
      <c r="I582" s="231">
        <f t="shared" si="115"/>
        <v>0</v>
      </c>
      <c r="J582" s="231">
        <f t="shared" si="115"/>
        <v>0</v>
      </c>
      <c r="K582" s="300"/>
      <c r="L582" s="300"/>
      <c r="M582" s="300"/>
      <c r="N582" s="300"/>
      <c r="O582" s="300"/>
      <c r="P582" s="300"/>
      <c r="Q582" s="300"/>
      <c r="R582" s="300"/>
      <c r="S582" s="300"/>
      <c r="T582" s="300"/>
      <c r="U582" s="300"/>
      <c r="V582" s="300"/>
      <c r="W582" s="300"/>
      <c r="X582" s="300"/>
      <c r="Y582" s="300"/>
      <c r="Z582" s="300"/>
      <c r="AA582" s="300"/>
      <c r="AB582" s="300"/>
      <c r="AC582" s="300"/>
      <c r="AD582" s="300"/>
      <c r="AE582" s="300"/>
      <c r="AF582" s="300"/>
      <c r="AG582" s="300"/>
      <c r="AH582" s="300"/>
      <c r="AI582" s="300"/>
      <c r="AJ582" s="300"/>
      <c r="AK582" s="300"/>
      <c r="AL582" s="300"/>
      <c r="AM582" s="300"/>
      <c r="AN582" s="300"/>
      <c r="AO582" s="300"/>
      <c r="AP582" s="300"/>
      <c r="AQ582" s="300"/>
      <c r="AR582" s="300"/>
      <c r="AS582" s="300"/>
      <c r="AT582" s="300"/>
      <c r="AU582" s="300"/>
      <c r="AV582" s="300"/>
      <c r="AW582" s="300"/>
      <c r="AX582" s="300"/>
      <c r="AY582" s="300"/>
      <c r="AZ582" s="300"/>
      <c r="BA582" s="300"/>
      <c r="BB582" s="300"/>
      <c r="BC582" s="300"/>
      <c r="BD582" s="300"/>
      <c r="BE582" s="300"/>
      <c r="BF582" s="300"/>
      <c r="BG582" s="300"/>
      <c r="BH582" s="300"/>
      <c r="BI582" s="300"/>
      <c r="BJ582" s="300"/>
      <c r="BK582" s="300"/>
      <c r="BL582" s="300"/>
    </row>
    <row r="583" spans="1:64" s="301" customFormat="1" ht="14.25" customHeight="1">
      <c r="A583" s="300"/>
      <c r="B583" s="211" t="s">
        <v>343</v>
      </c>
      <c r="C583" s="204" t="s">
        <v>267</v>
      </c>
      <c r="D583" s="204" t="s">
        <v>271</v>
      </c>
      <c r="E583" s="305" t="s">
        <v>564</v>
      </c>
      <c r="F583" s="204" t="s">
        <v>521</v>
      </c>
      <c r="G583" s="204"/>
      <c r="H583" s="231">
        <f t="shared" si="115"/>
        <v>2500</v>
      </c>
      <c r="I583" s="231">
        <f t="shared" si="115"/>
        <v>0</v>
      </c>
      <c r="J583" s="231">
        <f t="shared" si="115"/>
        <v>0</v>
      </c>
      <c r="K583" s="300"/>
      <c r="L583" s="300"/>
      <c r="M583" s="300"/>
      <c r="N583" s="300"/>
      <c r="O583" s="300"/>
      <c r="P583" s="300"/>
      <c r="Q583" s="300"/>
      <c r="R583" s="300"/>
      <c r="S583" s="300"/>
      <c r="T583" s="300"/>
      <c r="U583" s="300"/>
      <c r="V583" s="300"/>
      <c r="W583" s="300"/>
      <c r="X583" s="300"/>
      <c r="Y583" s="300"/>
      <c r="Z583" s="300"/>
      <c r="AA583" s="300"/>
      <c r="AB583" s="300"/>
      <c r="AC583" s="300"/>
      <c r="AD583" s="300"/>
      <c r="AE583" s="300"/>
      <c r="AF583" s="300"/>
      <c r="AG583" s="300"/>
      <c r="AH583" s="300"/>
      <c r="AI583" s="300"/>
      <c r="AJ583" s="300"/>
      <c r="AK583" s="300"/>
      <c r="AL583" s="300"/>
      <c r="AM583" s="300"/>
      <c r="AN583" s="300"/>
      <c r="AO583" s="300"/>
      <c r="AP583" s="300"/>
      <c r="AQ583" s="300"/>
      <c r="AR583" s="300"/>
      <c r="AS583" s="300"/>
      <c r="AT583" s="300"/>
      <c r="AU583" s="300"/>
      <c r="AV583" s="300"/>
      <c r="AW583" s="300"/>
      <c r="AX583" s="300"/>
      <c r="AY583" s="300"/>
      <c r="AZ583" s="300"/>
      <c r="BA583" s="300"/>
      <c r="BB583" s="300"/>
      <c r="BC583" s="300"/>
      <c r="BD583" s="300"/>
      <c r="BE583" s="300"/>
      <c r="BF583" s="300"/>
      <c r="BG583" s="300"/>
      <c r="BH583" s="300"/>
      <c r="BI583" s="300"/>
      <c r="BJ583" s="300"/>
      <c r="BK583" s="300"/>
      <c r="BL583" s="300"/>
    </row>
    <row r="584" spans="1:64" s="301" customFormat="1" ht="14.25" customHeight="1">
      <c r="A584" s="300"/>
      <c r="B584" s="206" t="s">
        <v>520</v>
      </c>
      <c r="C584" s="204" t="s">
        <v>267</v>
      </c>
      <c r="D584" s="204" t="s">
        <v>271</v>
      </c>
      <c r="E584" s="305" t="s">
        <v>564</v>
      </c>
      <c r="F584" s="204">
        <v>610</v>
      </c>
      <c r="G584" s="204"/>
      <c r="H584" s="231">
        <f t="shared" si="115"/>
        <v>2500</v>
      </c>
      <c r="I584" s="231">
        <f t="shared" si="115"/>
        <v>0</v>
      </c>
      <c r="J584" s="231">
        <f t="shared" si="115"/>
        <v>0</v>
      </c>
      <c r="K584" s="300"/>
      <c r="L584" s="300"/>
      <c r="M584" s="300"/>
      <c r="N584" s="300"/>
      <c r="O584" s="300"/>
      <c r="P584" s="300"/>
      <c r="Q584" s="300"/>
      <c r="R584" s="300"/>
      <c r="S584" s="300"/>
      <c r="T584" s="300"/>
      <c r="U584" s="300"/>
      <c r="V584" s="300"/>
      <c r="W584" s="300"/>
      <c r="X584" s="300"/>
      <c r="Y584" s="300"/>
      <c r="Z584" s="300"/>
      <c r="AA584" s="300"/>
      <c r="AB584" s="300"/>
      <c r="AC584" s="300"/>
      <c r="AD584" s="300"/>
      <c r="AE584" s="300"/>
      <c r="AF584" s="300"/>
      <c r="AG584" s="300"/>
      <c r="AH584" s="300"/>
      <c r="AI584" s="300"/>
      <c r="AJ584" s="300"/>
      <c r="AK584" s="300"/>
      <c r="AL584" s="300"/>
      <c r="AM584" s="300"/>
      <c r="AN584" s="300"/>
      <c r="AO584" s="300"/>
      <c r="AP584" s="300"/>
      <c r="AQ584" s="300"/>
      <c r="AR584" s="300"/>
      <c r="AS584" s="300"/>
      <c r="AT584" s="300"/>
      <c r="AU584" s="300"/>
      <c r="AV584" s="300"/>
      <c r="AW584" s="300"/>
      <c r="AX584" s="300"/>
      <c r="AY584" s="300"/>
      <c r="AZ584" s="300"/>
      <c r="BA584" s="300"/>
      <c r="BB584" s="300"/>
      <c r="BC584" s="300"/>
      <c r="BD584" s="300"/>
      <c r="BE584" s="300"/>
      <c r="BF584" s="300"/>
      <c r="BG584" s="300"/>
      <c r="BH584" s="300"/>
      <c r="BI584" s="300"/>
      <c r="BJ584" s="300"/>
      <c r="BK584" s="300"/>
      <c r="BL584" s="300"/>
    </row>
    <row r="585" spans="1:64" s="301" customFormat="1" ht="14.25" customHeight="1">
      <c r="A585" s="300"/>
      <c r="B585" s="206" t="s">
        <v>522</v>
      </c>
      <c r="C585" s="204" t="s">
        <v>267</v>
      </c>
      <c r="D585" s="204" t="s">
        <v>271</v>
      </c>
      <c r="E585" s="305" t="s">
        <v>564</v>
      </c>
      <c r="F585" s="204">
        <v>610</v>
      </c>
      <c r="G585" s="204"/>
      <c r="H585" s="231">
        <f t="shared" si="115"/>
        <v>2500</v>
      </c>
      <c r="I585" s="231">
        <f t="shared" si="115"/>
        <v>0</v>
      </c>
      <c r="J585" s="231">
        <f t="shared" si="115"/>
        <v>0</v>
      </c>
      <c r="K585" s="300"/>
      <c r="L585" s="300"/>
      <c r="M585" s="300"/>
      <c r="N585" s="300"/>
      <c r="O585" s="300"/>
      <c r="P585" s="300"/>
      <c r="Q585" s="300"/>
      <c r="R585" s="300"/>
      <c r="S585" s="300"/>
      <c r="T585" s="300"/>
      <c r="U585" s="300"/>
      <c r="V585" s="300"/>
      <c r="W585" s="300"/>
      <c r="X585" s="300"/>
      <c r="Y585" s="300"/>
      <c r="Z585" s="300"/>
      <c r="AA585" s="300"/>
      <c r="AB585" s="300"/>
      <c r="AC585" s="300"/>
      <c r="AD585" s="300"/>
      <c r="AE585" s="300"/>
      <c r="AF585" s="300"/>
      <c r="AG585" s="300"/>
      <c r="AH585" s="300"/>
      <c r="AI585" s="300"/>
      <c r="AJ585" s="300"/>
      <c r="AK585" s="300"/>
      <c r="AL585" s="300"/>
      <c r="AM585" s="300"/>
      <c r="AN585" s="300"/>
      <c r="AO585" s="300"/>
      <c r="AP585" s="300"/>
      <c r="AQ585" s="300"/>
      <c r="AR585" s="300"/>
      <c r="AS585" s="300"/>
      <c r="AT585" s="300"/>
      <c r="AU585" s="300"/>
      <c r="AV585" s="300"/>
      <c r="AW585" s="300"/>
      <c r="AX585" s="300"/>
      <c r="AY585" s="300"/>
      <c r="AZ585" s="300"/>
      <c r="BA585" s="300"/>
      <c r="BB585" s="300"/>
      <c r="BC585" s="300"/>
      <c r="BD585" s="300"/>
      <c r="BE585" s="300"/>
      <c r="BF585" s="300"/>
      <c r="BG585" s="300"/>
      <c r="BH585" s="300"/>
      <c r="BI585" s="300"/>
      <c r="BJ585" s="300"/>
      <c r="BK585" s="300"/>
      <c r="BL585" s="300"/>
    </row>
    <row r="586" spans="1:64" s="301" customFormat="1" ht="14.25" customHeight="1">
      <c r="A586" s="300"/>
      <c r="B586" s="302" t="s">
        <v>315</v>
      </c>
      <c r="C586" s="204" t="s">
        <v>267</v>
      </c>
      <c r="D586" s="204" t="s">
        <v>271</v>
      </c>
      <c r="E586" s="305" t="s">
        <v>564</v>
      </c>
      <c r="F586" s="204" t="s">
        <v>528</v>
      </c>
      <c r="G586" s="204" t="s">
        <v>339</v>
      </c>
      <c r="H586" s="231">
        <f>'Прил. 7'!I907</f>
        <v>2500</v>
      </c>
      <c r="I586" s="231">
        <f>'Прил. 7'!J907</f>
        <v>0</v>
      </c>
      <c r="J586" s="231">
        <f>'Прил. 7'!K907</f>
        <v>0</v>
      </c>
      <c r="K586" s="300"/>
      <c r="L586" s="300"/>
      <c r="M586" s="300"/>
      <c r="N586" s="300"/>
      <c r="O586" s="300"/>
      <c r="P586" s="300"/>
      <c r="Q586" s="300"/>
      <c r="R586" s="300"/>
      <c r="S586" s="300"/>
      <c r="T586" s="300"/>
      <c r="U586" s="300"/>
      <c r="V586" s="300"/>
      <c r="W586" s="300"/>
      <c r="X586" s="300"/>
      <c r="Y586" s="300"/>
      <c r="Z586" s="300"/>
      <c r="AA586" s="300"/>
      <c r="AB586" s="300"/>
      <c r="AC586" s="300"/>
      <c r="AD586" s="300"/>
      <c r="AE586" s="300"/>
      <c r="AF586" s="300"/>
      <c r="AG586" s="300"/>
      <c r="AH586" s="300"/>
      <c r="AI586" s="300"/>
      <c r="AJ586" s="300"/>
      <c r="AK586" s="300"/>
      <c r="AL586" s="300"/>
      <c r="AM586" s="300"/>
      <c r="AN586" s="300"/>
      <c r="AO586" s="300"/>
      <c r="AP586" s="300"/>
      <c r="AQ586" s="300"/>
      <c r="AR586" s="300"/>
      <c r="AS586" s="300"/>
      <c r="AT586" s="300"/>
      <c r="AU586" s="300"/>
      <c r="AV586" s="300"/>
      <c r="AW586" s="300"/>
      <c r="AX586" s="300"/>
      <c r="AY586" s="300"/>
      <c r="AZ586" s="300"/>
      <c r="BA586" s="300"/>
      <c r="BB586" s="300"/>
      <c r="BC586" s="300"/>
      <c r="BD586" s="300"/>
      <c r="BE586" s="300"/>
      <c r="BF586" s="300"/>
      <c r="BG586" s="300"/>
      <c r="BH586" s="300"/>
      <c r="BI586" s="300"/>
      <c r="BJ586" s="300"/>
      <c r="BK586" s="300"/>
      <c r="BL586" s="300"/>
    </row>
    <row r="587" spans="2:10" ht="29.25" customHeight="1" hidden="1">
      <c r="B587" s="126" t="s">
        <v>565</v>
      </c>
      <c r="C587" s="143" t="s">
        <v>267</v>
      </c>
      <c r="D587" s="143" t="s">
        <v>271</v>
      </c>
      <c r="E587" s="219" t="s">
        <v>566</v>
      </c>
      <c r="F587" s="143"/>
      <c r="G587" s="143"/>
      <c r="H587" s="183">
        <f>H588</f>
        <v>0</v>
      </c>
      <c r="I587" s="183">
        <f>I589</f>
        <v>0</v>
      </c>
      <c r="J587" s="183">
        <f>J588</f>
        <v>0</v>
      </c>
    </row>
    <row r="588" spans="2:10" ht="28.5" customHeight="1" hidden="1">
      <c r="B588" s="126" t="s">
        <v>567</v>
      </c>
      <c r="C588" s="143" t="s">
        <v>267</v>
      </c>
      <c r="D588" s="143" t="s">
        <v>271</v>
      </c>
      <c r="E588" s="42" t="s">
        <v>568</v>
      </c>
      <c r="F588" s="143"/>
      <c r="G588" s="143"/>
      <c r="H588" s="183">
        <f>H589</f>
        <v>0</v>
      </c>
      <c r="I588" s="183">
        <f>I589</f>
        <v>0</v>
      </c>
      <c r="J588" s="183">
        <f>J589</f>
        <v>0</v>
      </c>
    </row>
    <row r="589" spans="2:10" ht="15.75" customHeight="1" hidden="1">
      <c r="B589" s="193" t="s">
        <v>520</v>
      </c>
      <c r="C589" s="143" t="s">
        <v>267</v>
      </c>
      <c r="D589" s="143" t="s">
        <v>271</v>
      </c>
      <c r="E589" s="42" t="s">
        <v>568</v>
      </c>
      <c r="F589" s="143" t="s">
        <v>521</v>
      </c>
      <c r="G589" s="143"/>
      <c r="H589" s="183">
        <f>H590</f>
        <v>0</v>
      </c>
      <c r="I589" s="183">
        <f>I590</f>
        <v>0</v>
      </c>
      <c r="J589" s="183">
        <f>J590</f>
        <v>0</v>
      </c>
    </row>
    <row r="590" spans="2:10" ht="15" customHeight="1" hidden="1">
      <c r="B590" s="193" t="s">
        <v>522</v>
      </c>
      <c r="C590" s="143" t="s">
        <v>267</v>
      </c>
      <c r="D590" s="143" t="s">
        <v>271</v>
      </c>
      <c r="E590" s="42" t="s">
        <v>568</v>
      </c>
      <c r="F590" s="143" t="s">
        <v>528</v>
      </c>
      <c r="G590" s="143"/>
      <c r="H590" s="183">
        <f>H591+H592+H593</f>
        <v>0</v>
      </c>
      <c r="I590" s="183">
        <f>I591</f>
        <v>0</v>
      </c>
      <c r="J590" s="183">
        <f>J591+J592+J593</f>
        <v>0</v>
      </c>
    </row>
    <row r="591" spans="2:10" ht="15.75" customHeight="1" hidden="1">
      <c r="B591" s="193" t="s">
        <v>315</v>
      </c>
      <c r="C591" s="143" t="s">
        <v>267</v>
      </c>
      <c r="D591" s="143" t="s">
        <v>271</v>
      </c>
      <c r="E591" s="42" t="s">
        <v>568</v>
      </c>
      <c r="F591" s="143" t="s">
        <v>528</v>
      </c>
      <c r="G591" s="143" t="s">
        <v>339</v>
      </c>
      <c r="H591" s="183">
        <f>'Прил. 7'!I924</f>
        <v>0</v>
      </c>
      <c r="I591" s="183">
        <f>'Прил. 7'!J924</f>
        <v>0</v>
      </c>
      <c r="J591" s="183">
        <f>'Прил. 7'!K924</f>
        <v>0</v>
      </c>
    </row>
    <row r="592" spans="2:10" ht="15.75" customHeight="1" hidden="1">
      <c r="B592" s="261" t="s">
        <v>316</v>
      </c>
      <c r="C592" s="143" t="s">
        <v>267</v>
      </c>
      <c r="D592" s="143" t="s">
        <v>271</v>
      </c>
      <c r="E592" s="42" t="s">
        <v>568</v>
      </c>
      <c r="F592" s="143" t="s">
        <v>528</v>
      </c>
      <c r="G592" s="143" t="s">
        <v>377</v>
      </c>
      <c r="H592" s="183">
        <f>'Прил. 7'!I925</f>
        <v>0</v>
      </c>
      <c r="I592" s="183">
        <f>'Прил. 7'!J925</f>
        <v>0</v>
      </c>
      <c r="J592" s="183">
        <f>'Прил. 7'!K925</f>
        <v>0</v>
      </c>
    </row>
    <row r="593" spans="2:10" ht="15.75" customHeight="1" hidden="1">
      <c r="B593" s="193" t="s">
        <v>317</v>
      </c>
      <c r="C593" s="143" t="s">
        <v>267</v>
      </c>
      <c r="D593" s="143" t="s">
        <v>271</v>
      </c>
      <c r="E593" s="42" t="s">
        <v>568</v>
      </c>
      <c r="F593" s="143" t="s">
        <v>528</v>
      </c>
      <c r="G593" s="143" t="s">
        <v>349</v>
      </c>
      <c r="H593" s="183">
        <f>'Прил. 7'!I926</f>
        <v>0</v>
      </c>
      <c r="I593" s="183">
        <f>'Прил. 7'!J926</f>
        <v>0</v>
      </c>
      <c r="J593" s="183">
        <f>'Прил. 7'!K926</f>
        <v>0</v>
      </c>
    </row>
    <row r="594" spans="2:10" ht="42.75">
      <c r="B594" s="206" t="s">
        <v>569</v>
      </c>
      <c r="C594" s="204" t="s">
        <v>267</v>
      </c>
      <c r="D594" s="204" t="s">
        <v>271</v>
      </c>
      <c r="E594" s="278" t="s">
        <v>570</v>
      </c>
      <c r="F594" s="204"/>
      <c r="G594" s="204"/>
      <c r="H594" s="183">
        <f aca="true" t="shared" si="116" ref="H594:J595">H595</f>
        <v>495.6</v>
      </c>
      <c r="I594" s="183">
        <f t="shared" si="116"/>
        <v>495.6</v>
      </c>
      <c r="J594" s="183">
        <f t="shared" si="116"/>
        <v>599.1</v>
      </c>
    </row>
    <row r="595" spans="2:10" ht="15.75" customHeight="1">
      <c r="B595" s="206" t="s">
        <v>520</v>
      </c>
      <c r="C595" s="204" t="s">
        <v>267</v>
      </c>
      <c r="D595" s="204" t="s">
        <v>271</v>
      </c>
      <c r="E595" s="278" t="s">
        <v>570</v>
      </c>
      <c r="F595" s="204" t="s">
        <v>521</v>
      </c>
      <c r="G595" s="204"/>
      <c r="H595" s="183">
        <f t="shared" si="116"/>
        <v>495.6</v>
      </c>
      <c r="I595" s="183">
        <f t="shared" si="116"/>
        <v>495.6</v>
      </c>
      <c r="J595" s="183">
        <f t="shared" si="116"/>
        <v>599.1</v>
      </c>
    </row>
    <row r="596" spans="2:10" ht="15.75" customHeight="1">
      <c r="B596" s="206" t="s">
        <v>522</v>
      </c>
      <c r="C596" s="204" t="s">
        <v>267</v>
      </c>
      <c r="D596" s="204" t="s">
        <v>271</v>
      </c>
      <c r="E596" s="278" t="s">
        <v>570</v>
      </c>
      <c r="F596" s="204" t="s">
        <v>528</v>
      </c>
      <c r="G596" s="204"/>
      <c r="H596" s="183">
        <f>H597+H598+H599</f>
        <v>495.6</v>
      </c>
      <c r="I596" s="183">
        <f>I597+I598+I599</f>
        <v>495.6</v>
      </c>
      <c r="J596" s="183">
        <f>J597+J598+J599</f>
        <v>599.1</v>
      </c>
    </row>
    <row r="597" spans="2:10" ht="15.75" customHeight="1">
      <c r="B597" s="206" t="s">
        <v>315</v>
      </c>
      <c r="C597" s="204" t="s">
        <v>267</v>
      </c>
      <c r="D597" s="204" t="s">
        <v>271</v>
      </c>
      <c r="E597" s="278" t="s">
        <v>570</v>
      </c>
      <c r="F597" s="204" t="s">
        <v>528</v>
      </c>
      <c r="G597" s="204" t="s">
        <v>339</v>
      </c>
      <c r="H597" s="183">
        <f>'Прил. 7'!I930</f>
        <v>0</v>
      </c>
      <c r="I597" s="183"/>
      <c r="J597" s="183"/>
    </row>
    <row r="598" spans="2:10" ht="15.75" customHeight="1">
      <c r="B598" s="269" t="s">
        <v>316</v>
      </c>
      <c r="C598" s="204" t="s">
        <v>267</v>
      </c>
      <c r="D598" s="204" t="s">
        <v>271</v>
      </c>
      <c r="E598" s="278" t="s">
        <v>570</v>
      </c>
      <c r="F598" s="204" t="s">
        <v>528</v>
      </c>
      <c r="G598" s="204" t="s">
        <v>377</v>
      </c>
      <c r="H598" s="183">
        <f>'Прил. 7'!I931</f>
        <v>5</v>
      </c>
      <c r="I598" s="183">
        <f>'Прил. 7'!J931</f>
        <v>5</v>
      </c>
      <c r="J598" s="183">
        <f>'Прил. 7'!K931</f>
        <v>6</v>
      </c>
    </row>
    <row r="599" spans="2:10" ht="15.75" customHeight="1">
      <c r="B599" s="206" t="s">
        <v>317</v>
      </c>
      <c r="C599" s="204" t="s">
        <v>267</v>
      </c>
      <c r="D599" s="204" t="s">
        <v>271</v>
      </c>
      <c r="E599" s="278" t="s">
        <v>570</v>
      </c>
      <c r="F599" s="204" t="s">
        <v>528</v>
      </c>
      <c r="G599" s="204" t="s">
        <v>349</v>
      </c>
      <c r="H599" s="183">
        <f>'Прил. 7'!I932</f>
        <v>490.6</v>
      </c>
      <c r="I599" s="183">
        <f>'Прил. 7'!J932</f>
        <v>490.6</v>
      </c>
      <c r="J599" s="183">
        <f>'Прил. 7'!K932</f>
        <v>593.1</v>
      </c>
    </row>
    <row r="600" spans="2:10" ht="27" customHeight="1">
      <c r="B600" s="187" t="s">
        <v>471</v>
      </c>
      <c r="C600" s="143" t="s">
        <v>267</v>
      </c>
      <c r="D600" s="143" t="s">
        <v>271</v>
      </c>
      <c r="E600" s="189" t="s">
        <v>472</v>
      </c>
      <c r="F600" s="143"/>
      <c r="G600" s="143"/>
      <c r="H600" s="183">
        <f aca="true" t="shared" si="117" ref="H600:J602">H601</f>
        <v>465</v>
      </c>
      <c r="I600" s="183">
        <f t="shared" si="117"/>
        <v>0</v>
      </c>
      <c r="J600" s="183">
        <f t="shared" si="117"/>
        <v>0</v>
      </c>
    </row>
    <row r="601" spans="2:10" ht="15.75" customHeight="1">
      <c r="B601" s="193" t="s">
        <v>520</v>
      </c>
      <c r="C601" s="143" t="s">
        <v>267</v>
      </c>
      <c r="D601" s="143" t="s">
        <v>271</v>
      </c>
      <c r="E601" s="189" t="s">
        <v>472</v>
      </c>
      <c r="F601" s="143" t="s">
        <v>521</v>
      </c>
      <c r="G601" s="143"/>
      <c r="H601" s="183">
        <f t="shared" si="117"/>
        <v>465</v>
      </c>
      <c r="I601" s="183">
        <f t="shared" si="117"/>
        <v>0</v>
      </c>
      <c r="J601" s="183">
        <f t="shared" si="117"/>
        <v>0</v>
      </c>
    </row>
    <row r="602" spans="2:10" ht="15.75" customHeight="1">
      <c r="B602" s="193" t="s">
        <v>522</v>
      </c>
      <c r="C602" s="143" t="s">
        <v>267</v>
      </c>
      <c r="D602" s="143" t="s">
        <v>271</v>
      </c>
      <c r="E602" s="189" t="s">
        <v>472</v>
      </c>
      <c r="F602" s="143" t="s">
        <v>528</v>
      </c>
      <c r="G602" s="143"/>
      <c r="H602" s="183">
        <f t="shared" si="117"/>
        <v>465</v>
      </c>
      <c r="I602" s="183">
        <f t="shared" si="117"/>
        <v>0</v>
      </c>
      <c r="J602" s="183">
        <f t="shared" si="117"/>
        <v>0</v>
      </c>
    </row>
    <row r="603" spans="2:10" ht="15.75" customHeight="1">
      <c r="B603" s="196" t="s">
        <v>316</v>
      </c>
      <c r="C603" s="143" t="s">
        <v>267</v>
      </c>
      <c r="D603" s="143" t="s">
        <v>271</v>
      </c>
      <c r="E603" s="189" t="s">
        <v>472</v>
      </c>
      <c r="F603" s="143" t="s">
        <v>528</v>
      </c>
      <c r="G603" s="143" t="s">
        <v>377</v>
      </c>
      <c r="H603" s="183">
        <f>'Прил. 7'!I936</f>
        <v>465</v>
      </c>
      <c r="I603" s="183">
        <f>'Прил. 7'!J936</f>
        <v>0</v>
      </c>
      <c r="J603" s="183">
        <f>'Прил. 7'!K936</f>
        <v>0</v>
      </c>
    </row>
    <row r="604" spans="2:10" ht="28.5" customHeight="1" hidden="1">
      <c r="B604" s="218" t="s">
        <v>571</v>
      </c>
      <c r="C604" s="143" t="s">
        <v>267</v>
      </c>
      <c r="D604" s="143" t="s">
        <v>271</v>
      </c>
      <c r="E604" s="219" t="s">
        <v>371</v>
      </c>
      <c r="F604" s="143"/>
      <c r="G604" s="143"/>
      <c r="H604" s="144">
        <f aca="true" t="shared" si="118" ref="H604:J607">H605</f>
        <v>0</v>
      </c>
      <c r="I604" s="144">
        <f t="shared" si="118"/>
        <v>0</v>
      </c>
      <c r="J604" s="144">
        <f t="shared" si="118"/>
        <v>0</v>
      </c>
    </row>
    <row r="605" spans="2:10" ht="15.75" customHeight="1" hidden="1">
      <c r="B605" s="126" t="s">
        <v>343</v>
      </c>
      <c r="C605" s="143" t="s">
        <v>267</v>
      </c>
      <c r="D605" s="143" t="s">
        <v>271</v>
      </c>
      <c r="E605" s="220" t="s">
        <v>372</v>
      </c>
      <c r="F605" s="143"/>
      <c r="G605" s="143"/>
      <c r="H605" s="144">
        <f t="shared" si="118"/>
        <v>0</v>
      </c>
      <c r="I605" s="144">
        <f t="shared" si="118"/>
        <v>0</v>
      </c>
      <c r="J605" s="144">
        <f t="shared" si="118"/>
        <v>0</v>
      </c>
    </row>
    <row r="606" spans="2:10" ht="15.75" customHeight="1" hidden="1">
      <c r="B606" s="187" t="s">
        <v>520</v>
      </c>
      <c r="C606" s="143" t="s">
        <v>267</v>
      </c>
      <c r="D606" s="143" t="s">
        <v>271</v>
      </c>
      <c r="E606" s="220" t="s">
        <v>372</v>
      </c>
      <c r="F606" s="143" t="s">
        <v>521</v>
      </c>
      <c r="G606" s="143"/>
      <c r="H606" s="144">
        <f t="shared" si="118"/>
        <v>0</v>
      </c>
      <c r="I606" s="144">
        <f t="shared" si="118"/>
        <v>0</v>
      </c>
      <c r="J606" s="144">
        <f t="shared" si="118"/>
        <v>0</v>
      </c>
    </row>
    <row r="607" spans="2:10" ht="15.75" customHeight="1" hidden="1">
      <c r="B607" s="187" t="s">
        <v>522</v>
      </c>
      <c r="C607" s="143" t="s">
        <v>267</v>
      </c>
      <c r="D607" s="143" t="s">
        <v>271</v>
      </c>
      <c r="E607" s="220" t="s">
        <v>372</v>
      </c>
      <c r="F607" s="143" t="s">
        <v>528</v>
      </c>
      <c r="G607" s="143"/>
      <c r="H607" s="144">
        <f t="shared" si="118"/>
        <v>0</v>
      </c>
      <c r="I607" s="144">
        <f t="shared" si="118"/>
        <v>0</v>
      </c>
      <c r="J607" s="144">
        <f t="shared" si="118"/>
        <v>0</v>
      </c>
    </row>
    <row r="608" spans="2:10" ht="15.75" customHeight="1" hidden="1">
      <c r="B608" s="187" t="s">
        <v>315</v>
      </c>
      <c r="C608" s="143" t="s">
        <v>267</v>
      </c>
      <c r="D608" s="143" t="s">
        <v>271</v>
      </c>
      <c r="E608" s="220" t="s">
        <v>372</v>
      </c>
      <c r="F608" s="143" t="s">
        <v>528</v>
      </c>
      <c r="G608" s="143" t="s">
        <v>339</v>
      </c>
      <c r="H608" s="144">
        <f>'Прил. 7'!I941</f>
        <v>0</v>
      </c>
      <c r="I608" s="144">
        <f>'Прил. 7'!J941</f>
        <v>0</v>
      </c>
      <c r="J608" s="144">
        <f>'Прил. 7'!K941</f>
        <v>0</v>
      </c>
    </row>
    <row r="609" spans="2:10" ht="12.75" customHeight="1">
      <c r="B609" s="308" t="s">
        <v>572</v>
      </c>
      <c r="C609" s="186" t="s">
        <v>267</v>
      </c>
      <c r="D609" s="186" t="s">
        <v>273</v>
      </c>
      <c r="E609" s="219"/>
      <c r="F609" s="143"/>
      <c r="G609" s="143"/>
      <c r="H609" s="183">
        <f>H610+H627+H630+H633+H636+H639+H646+H653+H660</f>
        <v>18224.300000000003</v>
      </c>
      <c r="I609" s="183">
        <f>I610+I627+I630+I633+I636+I639+I646+I653+I660</f>
        <v>18009</v>
      </c>
      <c r="J609" s="183">
        <f>J610+J627+J630+J633+J636+J639+J646+J653+J660</f>
        <v>13615.4</v>
      </c>
    </row>
    <row r="610" spans="2:10" ht="27.75" customHeight="1">
      <c r="B610" s="294" t="s">
        <v>512</v>
      </c>
      <c r="C610" s="143" t="s">
        <v>267</v>
      </c>
      <c r="D610" s="143" t="s">
        <v>273</v>
      </c>
      <c r="E610" s="219" t="s">
        <v>513</v>
      </c>
      <c r="F610" s="143"/>
      <c r="G610" s="143"/>
      <c r="H610" s="183">
        <f>H611+H622</f>
        <v>12713.2</v>
      </c>
      <c r="I610" s="183">
        <f>I611+I622</f>
        <v>12653.8</v>
      </c>
      <c r="J610" s="183">
        <f>J611+J622</f>
        <v>7050</v>
      </c>
    </row>
    <row r="611" spans="2:10" ht="13.5" customHeight="1">
      <c r="B611" s="195" t="s">
        <v>573</v>
      </c>
      <c r="C611" s="143" t="s">
        <v>267</v>
      </c>
      <c r="D611" s="143" t="s">
        <v>273</v>
      </c>
      <c r="E611" s="219" t="s">
        <v>574</v>
      </c>
      <c r="F611" s="143"/>
      <c r="G611" s="143"/>
      <c r="H611" s="183">
        <f>H612+H617</f>
        <v>12713.2</v>
      </c>
      <c r="I611" s="183">
        <f>I612+I617</f>
        <v>12653.8</v>
      </c>
      <c r="J611" s="183">
        <f>J612+J617</f>
        <v>7050</v>
      </c>
    </row>
    <row r="612" spans="2:10" ht="27.75" customHeight="1">
      <c r="B612" s="195" t="s">
        <v>575</v>
      </c>
      <c r="C612" s="143" t="s">
        <v>267</v>
      </c>
      <c r="D612" s="143" t="s">
        <v>273</v>
      </c>
      <c r="E612" s="219" t="s">
        <v>576</v>
      </c>
      <c r="F612" s="143"/>
      <c r="G612" s="143"/>
      <c r="H612" s="183">
        <f aca="true" t="shared" si="119" ref="H612:J615">H613</f>
        <v>6397.4</v>
      </c>
      <c r="I612" s="183">
        <f t="shared" si="119"/>
        <v>6338</v>
      </c>
      <c r="J612" s="183">
        <f t="shared" si="119"/>
        <v>7050</v>
      </c>
    </row>
    <row r="613" spans="2:10" ht="12.75" customHeight="1">
      <c r="B613" s="196" t="s">
        <v>534</v>
      </c>
      <c r="C613" s="143" t="s">
        <v>267</v>
      </c>
      <c r="D613" s="143" t="s">
        <v>273</v>
      </c>
      <c r="E613" s="42" t="s">
        <v>577</v>
      </c>
      <c r="F613" s="143"/>
      <c r="G613" s="143"/>
      <c r="H613" s="183">
        <f t="shared" si="119"/>
        <v>6397.4</v>
      </c>
      <c r="I613" s="183">
        <f t="shared" si="119"/>
        <v>6338</v>
      </c>
      <c r="J613" s="183">
        <f t="shared" si="119"/>
        <v>7050</v>
      </c>
    </row>
    <row r="614" spans="2:10" ht="12.75" customHeight="1">
      <c r="B614" s="193" t="s">
        <v>520</v>
      </c>
      <c r="C614" s="143" t="s">
        <v>267</v>
      </c>
      <c r="D614" s="143" t="s">
        <v>273</v>
      </c>
      <c r="E614" s="42" t="s">
        <v>577</v>
      </c>
      <c r="F614" s="143" t="s">
        <v>521</v>
      </c>
      <c r="G614" s="143"/>
      <c r="H614" s="183">
        <f t="shared" si="119"/>
        <v>6397.4</v>
      </c>
      <c r="I614" s="183">
        <f t="shared" si="119"/>
        <v>6338</v>
      </c>
      <c r="J614" s="183">
        <f t="shared" si="119"/>
        <v>7050</v>
      </c>
    </row>
    <row r="615" spans="2:10" ht="12.75" customHeight="1">
      <c r="B615" s="193" t="s">
        <v>522</v>
      </c>
      <c r="C615" s="143" t="s">
        <v>267</v>
      </c>
      <c r="D615" s="143" t="s">
        <v>273</v>
      </c>
      <c r="E615" s="42" t="s">
        <v>577</v>
      </c>
      <c r="F615" s="143" t="s">
        <v>528</v>
      </c>
      <c r="G615" s="143"/>
      <c r="H615" s="183">
        <f t="shared" si="119"/>
        <v>6397.4</v>
      </c>
      <c r="I615" s="183">
        <f t="shared" si="119"/>
        <v>6338</v>
      </c>
      <c r="J615" s="183">
        <f t="shared" si="119"/>
        <v>7050</v>
      </c>
    </row>
    <row r="616" spans="2:10" ht="12.75" customHeight="1">
      <c r="B616" s="193" t="s">
        <v>315</v>
      </c>
      <c r="C616" s="143" t="s">
        <v>267</v>
      </c>
      <c r="D616" s="143" t="s">
        <v>273</v>
      </c>
      <c r="E616" s="42" t="s">
        <v>577</v>
      </c>
      <c r="F616" s="143" t="s">
        <v>528</v>
      </c>
      <c r="G616" s="143" t="s">
        <v>339</v>
      </c>
      <c r="H616" s="183">
        <f>'Прил. 7'!I956</f>
        <v>6397.4</v>
      </c>
      <c r="I616" s="183">
        <f>'Прил. 7'!J956</f>
        <v>6338</v>
      </c>
      <c r="J616" s="183">
        <f>'Прил. 7'!K956</f>
        <v>7050</v>
      </c>
    </row>
    <row r="617" spans="2:10" ht="14.25">
      <c r="B617" s="27" t="s">
        <v>578</v>
      </c>
      <c r="C617" s="204" t="s">
        <v>267</v>
      </c>
      <c r="D617" s="204" t="s">
        <v>273</v>
      </c>
      <c r="E617" s="278" t="s">
        <v>579</v>
      </c>
      <c r="F617" s="309"/>
      <c r="G617" s="309"/>
      <c r="H617" s="183">
        <f aca="true" t="shared" si="120" ref="H617:J618">H618</f>
        <v>6315.8</v>
      </c>
      <c r="I617" s="183">
        <f t="shared" si="120"/>
        <v>6315.8</v>
      </c>
      <c r="J617" s="183">
        <f t="shared" si="120"/>
        <v>0</v>
      </c>
    </row>
    <row r="618" spans="2:10" ht="12.75" customHeight="1">
      <c r="B618" s="211" t="s">
        <v>331</v>
      </c>
      <c r="C618" s="204" t="s">
        <v>267</v>
      </c>
      <c r="D618" s="204" t="s">
        <v>273</v>
      </c>
      <c r="E618" s="278" t="s">
        <v>579</v>
      </c>
      <c r="F618" s="309">
        <v>200</v>
      </c>
      <c r="G618" s="309"/>
      <c r="H618" s="183">
        <f t="shared" si="120"/>
        <v>6315.8</v>
      </c>
      <c r="I618" s="183">
        <f t="shared" si="120"/>
        <v>6315.8</v>
      </c>
      <c r="J618" s="183">
        <f t="shared" si="120"/>
        <v>0</v>
      </c>
    </row>
    <row r="619" spans="2:10" ht="12.75" customHeight="1">
      <c r="B619" s="211" t="s">
        <v>333</v>
      </c>
      <c r="C619" s="204" t="s">
        <v>267</v>
      </c>
      <c r="D619" s="204" t="s">
        <v>273</v>
      </c>
      <c r="E619" s="278" t="s">
        <v>579</v>
      </c>
      <c r="F619" s="309">
        <v>240</v>
      </c>
      <c r="G619" s="309"/>
      <c r="H619" s="183">
        <f>H620+H621</f>
        <v>6315.8</v>
      </c>
      <c r="I619" s="183">
        <f>I620+I621</f>
        <v>6315.8</v>
      </c>
      <c r="J619" s="183">
        <f>J620+J621</f>
        <v>0</v>
      </c>
    </row>
    <row r="620" spans="2:10" ht="12.75" customHeight="1">
      <c r="B620" s="206" t="s">
        <v>315</v>
      </c>
      <c r="C620" s="204" t="s">
        <v>267</v>
      </c>
      <c r="D620" s="204" t="s">
        <v>273</v>
      </c>
      <c r="E620" s="278" t="s">
        <v>579</v>
      </c>
      <c r="F620" s="309">
        <v>240</v>
      </c>
      <c r="G620" s="309">
        <v>2</v>
      </c>
      <c r="H620" s="183">
        <f>'Прил. 7'!I790</f>
        <v>315.8</v>
      </c>
      <c r="I620" s="183">
        <f>'Прил. 7'!J790</f>
        <v>315.8</v>
      </c>
      <c r="J620" s="183">
        <f>'Прил. 7'!K790</f>
        <v>0</v>
      </c>
    </row>
    <row r="621" spans="2:10" ht="12.75" customHeight="1">
      <c r="B621" s="211" t="s">
        <v>316</v>
      </c>
      <c r="C621" s="204" t="s">
        <v>267</v>
      </c>
      <c r="D621" s="204" t="s">
        <v>273</v>
      </c>
      <c r="E621" s="278" t="s">
        <v>579</v>
      </c>
      <c r="F621" s="309">
        <v>240</v>
      </c>
      <c r="G621" s="309">
        <v>3</v>
      </c>
      <c r="H621" s="183">
        <f>'Прил. 7'!I791</f>
        <v>6000</v>
      </c>
      <c r="I621" s="183">
        <f>'Прил. 7'!J791</f>
        <v>6000</v>
      </c>
      <c r="J621" s="183">
        <f>'Прил. 7'!K791</f>
        <v>0</v>
      </c>
    </row>
    <row r="622" spans="2:10" ht="28.5" hidden="1">
      <c r="B622" s="210" t="s">
        <v>580</v>
      </c>
      <c r="C622" s="204" t="s">
        <v>267</v>
      </c>
      <c r="D622" s="204" t="s">
        <v>273</v>
      </c>
      <c r="E622" s="42" t="s">
        <v>581</v>
      </c>
      <c r="F622" s="309"/>
      <c r="G622" s="309"/>
      <c r="H622" s="183">
        <f aca="true" t="shared" si="121" ref="H622:J624">H623</f>
        <v>0</v>
      </c>
      <c r="I622" s="183">
        <f t="shared" si="121"/>
        <v>0</v>
      </c>
      <c r="J622" s="183">
        <f t="shared" si="121"/>
        <v>0</v>
      </c>
    </row>
    <row r="623" spans="2:10" ht="12.75" customHeight="1" hidden="1">
      <c r="B623" s="211" t="s">
        <v>331</v>
      </c>
      <c r="C623" s="204" t="s">
        <v>267</v>
      </c>
      <c r="D623" s="204" t="s">
        <v>273</v>
      </c>
      <c r="E623" s="42" t="s">
        <v>581</v>
      </c>
      <c r="F623" s="309">
        <v>200</v>
      </c>
      <c r="G623" s="309"/>
      <c r="H623" s="183">
        <f t="shared" si="121"/>
        <v>0</v>
      </c>
      <c r="I623" s="183">
        <f t="shared" si="121"/>
        <v>0</v>
      </c>
      <c r="J623" s="183">
        <f t="shared" si="121"/>
        <v>0</v>
      </c>
    </row>
    <row r="624" spans="2:10" ht="12.75" customHeight="1" hidden="1">
      <c r="B624" s="211" t="s">
        <v>333</v>
      </c>
      <c r="C624" s="204" t="s">
        <v>267</v>
      </c>
      <c r="D624" s="204" t="s">
        <v>273</v>
      </c>
      <c r="E624" s="42" t="s">
        <v>581</v>
      </c>
      <c r="F624" s="309">
        <v>240</v>
      </c>
      <c r="G624" s="309"/>
      <c r="H624" s="183">
        <f t="shared" si="121"/>
        <v>0</v>
      </c>
      <c r="I624" s="183">
        <f t="shared" si="121"/>
        <v>0</v>
      </c>
      <c r="J624" s="183">
        <f t="shared" si="121"/>
        <v>0</v>
      </c>
    </row>
    <row r="625" spans="2:10" ht="12.75" customHeight="1" hidden="1">
      <c r="B625" s="206" t="s">
        <v>315</v>
      </c>
      <c r="C625" s="204" t="s">
        <v>267</v>
      </c>
      <c r="D625" s="204" t="s">
        <v>273</v>
      </c>
      <c r="E625" s="42" t="s">
        <v>581</v>
      </c>
      <c r="F625" s="309">
        <v>240</v>
      </c>
      <c r="G625" s="309">
        <v>2</v>
      </c>
      <c r="H625" s="183">
        <f>'Прил. 7'!I781</f>
        <v>0</v>
      </c>
      <c r="I625" s="183"/>
      <c r="J625" s="183"/>
    </row>
    <row r="626" spans="2:10" ht="28.5" customHeight="1">
      <c r="B626" s="228" t="s">
        <v>582</v>
      </c>
      <c r="C626" s="143" t="s">
        <v>267</v>
      </c>
      <c r="D626" s="143" t="s">
        <v>273</v>
      </c>
      <c r="E626" s="12" t="s">
        <v>583</v>
      </c>
      <c r="F626" s="143" t="s">
        <v>521</v>
      </c>
      <c r="G626" s="143"/>
      <c r="H626" s="144">
        <f aca="true" t="shared" si="122" ref="H626:J628">H627</f>
        <v>1416.7</v>
      </c>
      <c r="I626" s="144">
        <f t="shared" si="122"/>
        <v>1037.2</v>
      </c>
      <c r="J626" s="144">
        <f t="shared" si="122"/>
        <v>1955.4</v>
      </c>
    </row>
    <row r="627" spans="2:10" ht="12.75" customHeight="1">
      <c r="B627" s="193" t="s">
        <v>520</v>
      </c>
      <c r="C627" s="143" t="s">
        <v>267</v>
      </c>
      <c r="D627" s="143" t="s">
        <v>273</v>
      </c>
      <c r="E627" s="12" t="s">
        <v>583</v>
      </c>
      <c r="F627" s="143" t="s">
        <v>521</v>
      </c>
      <c r="G627" s="143"/>
      <c r="H627" s="144">
        <f t="shared" si="122"/>
        <v>1416.7</v>
      </c>
      <c r="I627" s="144">
        <f t="shared" si="122"/>
        <v>1037.2</v>
      </c>
      <c r="J627" s="144">
        <f t="shared" si="122"/>
        <v>1955.4</v>
      </c>
    </row>
    <row r="628" spans="2:10" ht="12.75" customHeight="1">
      <c r="B628" s="193" t="s">
        <v>522</v>
      </c>
      <c r="C628" s="143" t="s">
        <v>267</v>
      </c>
      <c r="D628" s="143" t="s">
        <v>273</v>
      </c>
      <c r="E628" s="12" t="s">
        <v>583</v>
      </c>
      <c r="F628" s="143" t="s">
        <v>528</v>
      </c>
      <c r="G628" s="143"/>
      <c r="H628" s="144">
        <f t="shared" si="122"/>
        <v>1416.7</v>
      </c>
      <c r="I628" s="144">
        <f t="shared" si="122"/>
        <v>1037.2</v>
      </c>
      <c r="J628" s="144">
        <f t="shared" si="122"/>
        <v>1955.4</v>
      </c>
    </row>
    <row r="629" spans="2:10" ht="12.75" customHeight="1">
      <c r="B629" s="193" t="s">
        <v>315</v>
      </c>
      <c r="C629" s="143" t="s">
        <v>267</v>
      </c>
      <c r="D629" s="143" t="s">
        <v>273</v>
      </c>
      <c r="E629" s="12" t="s">
        <v>583</v>
      </c>
      <c r="F629" s="143" t="s">
        <v>528</v>
      </c>
      <c r="G629" s="143" t="s">
        <v>339</v>
      </c>
      <c r="H629" s="144">
        <f>'Прил. 7'!I960</f>
        <v>1416.7</v>
      </c>
      <c r="I629" s="144">
        <f>'Прил. 7'!J960</f>
        <v>1037.2</v>
      </c>
      <c r="J629" s="144">
        <f>'Прил. 7'!K960</f>
        <v>1955.4</v>
      </c>
    </row>
    <row r="630" spans="2:10" ht="12.75" customHeight="1" hidden="1">
      <c r="B630" s="193" t="s">
        <v>584</v>
      </c>
      <c r="C630" s="143" t="s">
        <v>267</v>
      </c>
      <c r="D630" s="143" t="s">
        <v>273</v>
      </c>
      <c r="E630" s="12" t="s">
        <v>583</v>
      </c>
      <c r="F630" s="143" t="s">
        <v>521</v>
      </c>
      <c r="G630" s="143"/>
      <c r="H630" s="144">
        <f aca="true" t="shared" si="123" ref="H630:J631">H631</f>
        <v>0</v>
      </c>
      <c r="I630" s="144">
        <f t="shared" si="123"/>
        <v>0</v>
      </c>
      <c r="J630" s="144">
        <f t="shared" si="123"/>
        <v>0</v>
      </c>
    </row>
    <row r="631" spans="2:10" ht="12.75" customHeight="1" hidden="1">
      <c r="B631" s="193" t="s">
        <v>585</v>
      </c>
      <c r="C631" s="143" t="s">
        <v>267</v>
      </c>
      <c r="D631" s="143" t="s">
        <v>273</v>
      </c>
      <c r="E631" s="12" t="s">
        <v>583</v>
      </c>
      <c r="F631" s="143" t="s">
        <v>586</v>
      </c>
      <c r="G631" s="143"/>
      <c r="H631" s="144">
        <f t="shared" si="123"/>
        <v>0</v>
      </c>
      <c r="I631" s="144">
        <f t="shared" si="123"/>
        <v>0</v>
      </c>
      <c r="J631" s="144">
        <f t="shared" si="123"/>
        <v>0</v>
      </c>
    </row>
    <row r="632" spans="2:10" ht="12.75" customHeight="1" hidden="1">
      <c r="B632" s="193" t="s">
        <v>315</v>
      </c>
      <c r="C632" s="143" t="s">
        <v>267</v>
      </c>
      <c r="D632" s="143" t="s">
        <v>273</v>
      </c>
      <c r="E632" s="12" t="s">
        <v>583</v>
      </c>
      <c r="F632" s="143" t="s">
        <v>586</v>
      </c>
      <c r="G632" s="143" t="s">
        <v>339</v>
      </c>
      <c r="H632" s="144">
        <f>'Прил. 7'!I963</f>
        <v>0</v>
      </c>
      <c r="I632" s="144">
        <f>'Прил. 7'!J963</f>
        <v>0</v>
      </c>
      <c r="J632" s="144">
        <f>'Прил. 7'!K963</f>
        <v>0</v>
      </c>
    </row>
    <row r="633" spans="2:10" ht="12.75" customHeight="1" hidden="1">
      <c r="B633" s="193" t="s">
        <v>587</v>
      </c>
      <c r="C633" s="143" t="s">
        <v>267</v>
      </c>
      <c r="D633" s="143" t="s">
        <v>273</v>
      </c>
      <c r="E633" s="12" t="s">
        <v>583</v>
      </c>
      <c r="F633" s="143" t="s">
        <v>521</v>
      </c>
      <c r="G633" s="143"/>
      <c r="H633" s="144">
        <f aca="true" t="shared" si="124" ref="H633:J634">H634</f>
        <v>0</v>
      </c>
      <c r="I633" s="144">
        <f t="shared" si="124"/>
        <v>0</v>
      </c>
      <c r="J633" s="144">
        <f t="shared" si="124"/>
        <v>0</v>
      </c>
    </row>
    <row r="634" spans="2:10" ht="41.25" customHeight="1" hidden="1">
      <c r="B634" s="187" t="s">
        <v>588</v>
      </c>
      <c r="C634" s="143" t="s">
        <v>267</v>
      </c>
      <c r="D634" s="143" t="s">
        <v>273</v>
      </c>
      <c r="E634" s="12" t="s">
        <v>583</v>
      </c>
      <c r="F634" s="143" t="s">
        <v>589</v>
      </c>
      <c r="G634" s="143"/>
      <c r="H634" s="144">
        <f t="shared" si="124"/>
        <v>0</v>
      </c>
      <c r="I634" s="144">
        <f t="shared" si="124"/>
        <v>0</v>
      </c>
      <c r="J634" s="144">
        <f t="shared" si="124"/>
        <v>0</v>
      </c>
    </row>
    <row r="635" spans="2:10" ht="12.75" customHeight="1" hidden="1">
      <c r="B635" s="193" t="s">
        <v>315</v>
      </c>
      <c r="C635" s="143" t="s">
        <v>267</v>
      </c>
      <c r="D635" s="143" t="s">
        <v>273</v>
      </c>
      <c r="E635" s="12" t="s">
        <v>583</v>
      </c>
      <c r="F635" s="143" t="s">
        <v>589</v>
      </c>
      <c r="G635" s="143" t="s">
        <v>339</v>
      </c>
      <c r="H635" s="144">
        <f>'Прил. 7'!I966</f>
        <v>0</v>
      </c>
      <c r="I635" s="144">
        <f>'Прил. 7'!J966</f>
        <v>0</v>
      </c>
      <c r="J635" s="144">
        <f>'Прил. 7'!K966</f>
        <v>0</v>
      </c>
    </row>
    <row r="636" spans="2:10" ht="12.75" customHeight="1" hidden="1">
      <c r="B636" s="193" t="s">
        <v>335</v>
      </c>
      <c r="C636" s="143" t="s">
        <v>267</v>
      </c>
      <c r="D636" s="143" t="s">
        <v>273</v>
      </c>
      <c r="E636" s="12" t="s">
        <v>583</v>
      </c>
      <c r="F636" s="143" t="s">
        <v>336</v>
      </c>
      <c r="G636" s="143"/>
      <c r="H636" s="144">
        <f aca="true" t="shared" si="125" ref="H636:J637">H637</f>
        <v>0</v>
      </c>
      <c r="I636" s="144">
        <f t="shared" si="125"/>
        <v>0</v>
      </c>
      <c r="J636" s="144">
        <f t="shared" si="125"/>
        <v>0</v>
      </c>
    </row>
    <row r="637" spans="2:10" ht="54" customHeight="1" hidden="1">
      <c r="B637" s="187" t="s">
        <v>590</v>
      </c>
      <c r="C637" s="143" t="s">
        <v>267</v>
      </c>
      <c r="D637" s="143" t="s">
        <v>273</v>
      </c>
      <c r="E637" s="12" t="s">
        <v>583</v>
      </c>
      <c r="F637" s="143" t="s">
        <v>450</v>
      </c>
      <c r="G637" s="143"/>
      <c r="H637" s="144">
        <f t="shared" si="125"/>
        <v>0</v>
      </c>
      <c r="I637" s="144">
        <f t="shared" si="125"/>
        <v>0</v>
      </c>
      <c r="J637" s="144">
        <f t="shared" si="125"/>
        <v>0</v>
      </c>
    </row>
    <row r="638" spans="2:10" ht="12.75" customHeight="1" hidden="1">
      <c r="B638" s="193" t="s">
        <v>315</v>
      </c>
      <c r="C638" s="143" t="s">
        <v>267</v>
      </c>
      <c r="D638" s="143" t="s">
        <v>273</v>
      </c>
      <c r="E638" s="12" t="s">
        <v>583</v>
      </c>
      <c r="F638" s="143" t="s">
        <v>450</v>
      </c>
      <c r="G638" s="143" t="s">
        <v>339</v>
      </c>
      <c r="H638" s="144">
        <f>'Прил. 7'!I969</f>
        <v>0</v>
      </c>
      <c r="I638" s="144">
        <f>'Прил. 7'!J969</f>
        <v>0</v>
      </c>
      <c r="J638" s="144">
        <f>'Прил. 7'!K969</f>
        <v>0</v>
      </c>
    </row>
    <row r="639" spans="2:10" ht="28.5" customHeight="1">
      <c r="B639" s="218" t="s">
        <v>591</v>
      </c>
      <c r="C639" s="143" t="s">
        <v>267</v>
      </c>
      <c r="D639" s="143" t="s">
        <v>273</v>
      </c>
      <c r="E639" s="42" t="s">
        <v>592</v>
      </c>
      <c r="F639" s="143"/>
      <c r="G639" s="143"/>
      <c r="H639" s="183">
        <f>H640</f>
        <v>4064.4</v>
      </c>
      <c r="I639" s="183">
        <f aca="true" t="shared" si="126" ref="I639:I644">I640</f>
        <v>4288</v>
      </c>
      <c r="J639" s="183">
        <f aca="true" t="shared" si="127" ref="J639:J644">J640</f>
        <v>4580</v>
      </c>
    </row>
    <row r="640" spans="2:10" ht="15.75" customHeight="1">
      <c r="B640" s="195" t="s">
        <v>593</v>
      </c>
      <c r="C640" s="143" t="s">
        <v>267</v>
      </c>
      <c r="D640" s="143" t="s">
        <v>273</v>
      </c>
      <c r="E640" s="42" t="s">
        <v>594</v>
      </c>
      <c r="F640" s="143"/>
      <c r="G640" s="143"/>
      <c r="H640" s="183">
        <f>H641+H667</f>
        <v>4064.4</v>
      </c>
      <c r="I640" s="183">
        <f t="shared" si="126"/>
        <v>4288</v>
      </c>
      <c r="J640" s="183">
        <f t="shared" si="127"/>
        <v>4580</v>
      </c>
    </row>
    <row r="641" spans="2:10" ht="54" customHeight="1">
      <c r="B641" s="195" t="s">
        <v>595</v>
      </c>
      <c r="C641" s="143" t="s">
        <v>267</v>
      </c>
      <c r="D641" s="143" t="s">
        <v>273</v>
      </c>
      <c r="E641" s="189" t="s">
        <v>596</v>
      </c>
      <c r="F641" s="143"/>
      <c r="G641" s="143"/>
      <c r="H641" s="183">
        <f>H642</f>
        <v>4064.4</v>
      </c>
      <c r="I641" s="183">
        <f t="shared" si="126"/>
        <v>4288</v>
      </c>
      <c r="J641" s="183">
        <f t="shared" si="127"/>
        <v>4580</v>
      </c>
    </row>
    <row r="642" spans="2:10" ht="12.75" customHeight="1">
      <c r="B642" s="198" t="s">
        <v>597</v>
      </c>
      <c r="C642" s="143" t="s">
        <v>267</v>
      </c>
      <c r="D642" s="143" t="s">
        <v>273</v>
      </c>
      <c r="E642" s="189" t="s">
        <v>598</v>
      </c>
      <c r="F642" s="143"/>
      <c r="G642" s="143"/>
      <c r="H642" s="183">
        <f>H643</f>
        <v>4064.4</v>
      </c>
      <c r="I642" s="183">
        <f t="shared" si="126"/>
        <v>4288</v>
      </c>
      <c r="J642" s="183">
        <f t="shared" si="127"/>
        <v>4580</v>
      </c>
    </row>
    <row r="643" spans="2:10" ht="12.75" customHeight="1">
      <c r="B643" s="193" t="s">
        <v>520</v>
      </c>
      <c r="C643" s="143" t="s">
        <v>267</v>
      </c>
      <c r="D643" s="143" t="s">
        <v>273</v>
      </c>
      <c r="E643" s="189" t="s">
        <v>598</v>
      </c>
      <c r="F643" s="137">
        <v>600</v>
      </c>
      <c r="G643" s="143"/>
      <c r="H643" s="183">
        <f>H644</f>
        <v>4064.4</v>
      </c>
      <c r="I643" s="183">
        <f t="shared" si="126"/>
        <v>4288</v>
      </c>
      <c r="J643" s="183">
        <f t="shared" si="127"/>
        <v>4580</v>
      </c>
    </row>
    <row r="644" spans="2:10" ht="12.75" customHeight="1">
      <c r="B644" s="193" t="s">
        <v>522</v>
      </c>
      <c r="C644" s="143" t="s">
        <v>267</v>
      </c>
      <c r="D644" s="143" t="s">
        <v>273</v>
      </c>
      <c r="E644" s="189" t="s">
        <v>598</v>
      </c>
      <c r="F644" s="137">
        <v>610</v>
      </c>
      <c r="G644" s="143"/>
      <c r="H644" s="183">
        <f>H645</f>
        <v>4064.4</v>
      </c>
      <c r="I644" s="183">
        <f t="shared" si="126"/>
        <v>4288</v>
      </c>
      <c r="J644" s="183">
        <f t="shared" si="127"/>
        <v>4580</v>
      </c>
    </row>
    <row r="645" spans="2:10" ht="14.25" customHeight="1">
      <c r="B645" s="193" t="s">
        <v>315</v>
      </c>
      <c r="C645" s="143" t="s">
        <v>267</v>
      </c>
      <c r="D645" s="143" t="s">
        <v>273</v>
      </c>
      <c r="E645" s="189" t="s">
        <v>598</v>
      </c>
      <c r="F645" s="137">
        <v>610</v>
      </c>
      <c r="G645" s="143" t="s">
        <v>339</v>
      </c>
      <c r="H645" s="183">
        <f>'Прил. 7'!I1089</f>
        <v>4064.4</v>
      </c>
      <c r="I645" s="183">
        <f>'Прил. 7'!J1089</f>
        <v>4288</v>
      </c>
      <c r="J645" s="183">
        <f>'Прил. 7'!K1089</f>
        <v>4580</v>
      </c>
    </row>
    <row r="646" spans="2:10" ht="14.25" customHeight="1" hidden="1">
      <c r="B646" s="261" t="s">
        <v>530</v>
      </c>
      <c r="C646" s="143" t="s">
        <v>267</v>
      </c>
      <c r="D646" s="143" t="s">
        <v>273</v>
      </c>
      <c r="E646" s="26"/>
      <c r="F646" s="142"/>
      <c r="G646" s="142"/>
      <c r="H646" s="144">
        <f aca="true" t="shared" si="128" ref="H646:J648">H647</f>
        <v>0</v>
      </c>
      <c r="I646" s="144">
        <f t="shared" si="128"/>
        <v>0</v>
      </c>
      <c r="J646" s="144">
        <f t="shared" si="128"/>
        <v>0</v>
      </c>
    </row>
    <row r="647" spans="2:10" ht="28.5" customHeight="1" hidden="1">
      <c r="B647" s="228" t="s">
        <v>599</v>
      </c>
      <c r="C647" s="143" t="s">
        <v>267</v>
      </c>
      <c r="D647" s="143" t="s">
        <v>273</v>
      </c>
      <c r="E647" s="310" t="s">
        <v>600</v>
      </c>
      <c r="F647" s="143"/>
      <c r="G647" s="143"/>
      <c r="H647" s="144">
        <f t="shared" si="128"/>
        <v>0</v>
      </c>
      <c r="I647" s="144">
        <f t="shared" si="128"/>
        <v>0</v>
      </c>
      <c r="J647" s="144">
        <f t="shared" si="128"/>
        <v>0</v>
      </c>
    </row>
    <row r="648" spans="2:10" ht="14.25" customHeight="1" hidden="1">
      <c r="B648" s="193" t="s">
        <v>520</v>
      </c>
      <c r="C648" s="143" t="s">
        <v>267</v>
      </c>
      <c r="D648" s="143" t="s">
        <v>273</v>
      </c>
      <c r="E648" s="310" t="s">
        <v>600</v>
      </c>
      <c r="F648" s="143" t="s">
        <v>521</v>
      </c>
      <c r="G648" s="143"/>
      <c r="H648" s="144">
        <f t="shared" si="128"/>
        <v>0</v>
      </c>
      <c r="I648" s="144">
        <f t="shared" si="128"/>
        <v>0</v>
      </c>
      <c r="J648" s="144">
        <f t="shared" si="128"/>
        <v>0</v>
      </c>
    </row>
    <row r="649" spans="2:10" ht="14.25" customHeight="1" hidden="1">
      <c r="B649" s="193" t="s">
        <v>522</v>
      </c>
      <c r="C649" s="143" t="s">
        <v>267</v>
      </c>
      <c r="D649" s="143" t="s">
        <v>273</v>
      </c>
      <c r="E649" s="310" t="s">
        <v>600</v>
      </c>
      <c r="F649" s="143" t="s">
        <v>528</v>
      </c>
      <c r="G649" s="143"/>
      <c r="H649" s="144">
        <f>H650+H651+H652</f>
        <v>0</v>
      </c>
      <c r="I649" s="144">
        <f>I650+I651+I652</f>
        <v>0</v>
      </c>
      <c r="J649" s="144">
        <f>J650+J651+J652</f>
        <v>0</v>
      </c>
    </row>
    <row r="650" spans="2:10" ht="14.25" customHeight="1" hidden="1">
      <c r="B650" s="261" t="s">
        <v>315</v>
      </c>
      <c r="C650" s="143" t="s">
        <v>267</v>
      </c>
      <c r="D650" s="143" t="s">
        <v>273</v>
      </c>
      <c r="E650" s="310" t="s">
        <v>600</v>
      </c>
      <c r="F650" s="143" t="s">
        <v>528</v>
      </c>
      <c r="G650" s="143" t="s">
        <v>339</v>
      </c>
      <c r="H650" s="144">
        <f>'Прил. 7'!I948</f>
        <v>0</v>
      </c>
      <c r="I650" s="144">
        <f>'Прил. 7'!J948</f>
        <v>0</v>
      </c>
      <c r="J650" s="144">
        <f>'Прил. 7'!K948</f>
        <v>0</v>
      </c>
    </row>
    <row r="651" spans="2:10" ht="15.75" customHeight="1" hidden="1">
      <c r="B651" s="261" t="s">
        <v>316</v>
      </c>
      <c r="C651" s="143" t="s">
        <v>267</v>
      </c>
      <c r="D651" s="143" t="s">
        <v>273</v>
      </c>
      <c r="E651" s="310" t="s">
        <v>600</v>
      </c>
      <c r="F651" s="143" t="s">
        <v>528</v>
      </c>
      <c r="G651" s="143" t="s">
        <v>377</v>
      </c>
      <c r="H651" s="144">
        <f>'Прил. 7'!I949</f>
        <v>0</v>
      </c>
      <c r="I651" s="144">
        <f>'Прил. 7'!J949</f>
        <v>0</v>
      </c>
      <c r="J651" s="144">
        <f>'Прил. 7'!K949</f>
        <v>0</v>
      </c>
    </row>
    <row r="652" spans="2:10" ht="12.75" customHeight="1" hidden="1">
      <c r="B652" s="193" t="s">
        <v>317</v>
      </c>
      <c r="C652" s="143" t="s">
        <v>267</v>
      </c>
      <c r="D652" s="143" t="s">
        <v>273</v>
      </c>
      <c r="E652" s="310" t="s">
        <v>600</v>
      </c>
      <c r="F652" s="143" t="s">
        <v>528</v>
      </c>
      <c r="G652" s="143" t="s">
        <v>349</v>
      </c>
      <c r="H652" s="144">
        <f>'Прил. 7'!I950</f>
        <v>0</v>
      </c>
      <c r="I652" s="144">
        <f>'Прил. 7'!J950</f>
        <v>0</v>
      </c>
      <c r="J652" s="144">
        <f>'Прил. 7'!K950</f>
        <v>0</v>
      </c>
    </row>
    <row r="653" spans="2:10" ht="12.75" customHeight="1">
      <c r="B653" s="311" t="s">
        <v>573</v>
      </c>
      <c r="C653" s="143" t="s">
        <v>267</v>
      </c>
      <c r="D653" s="143" t="s">
        <v>273</v>
      </c>
      <c r="E653" s="310"/>
      <c r="F653" s="143"/>
      <c r="G653" s="143"/>
      <c r="H653" s="144">
        <f aca="true" t="shared" si="129" ref="H653:J655">H654</f>
        <v>30</v>
      </c>
      <c r="I653" s="144">
        <f t="shared" si="129"/>
        <v>30</v>
      </c>
      <c r="J653" s="144">
        <f t="shared" si="129"/>
        <v>30</v>
      </c>
    </row>
    <row r="654" spans="2:10" ht="49.5" customHeight="1">
      <c r="B654" s="312" t="s">
        <v>559</v>
      </c>
      <c r="C654" s="313" t="s">
        <v>267</v>
      </c>
      <c r="D654" s="313" t="s">
        <v>273</v>
      </c>
      <c r="E654" s="314" t="s">
        <v>561</v>
      </c>
      <c r="F654" s="315"/>
      <c r="G654" s="315"/>
      <c r="H654" s="316">
        <f t="shared" si="129"/>
        <v>30</v>
      </c>
      <c r="I654" s="316">
        <f t="shared" si="129"/>
        <v>30</v>
      </c>
      <c r="J654" s="316">
        <f t="shared" si="129"/>
        <v>30</v>
      </c>
    </row>
    <row r="655" spans="2:10" ht="12.75" customHeight="1">
      <c r="B655" s="317" t="s">
        <v>520</v>
      </c>
      <c r="C655" s="313" t="s">
        <v>267</v>
      </c>
      <c r="D655" s="313" t="s">
        <v>273</v>
      </c>
      <c r="E655" s="314" t="s">
        <v>561</v>
      </c>
      <c r="F655" s="315" t="s">
        <v>521</v>
      </c>
      <c r="G655" s="315"/>
      <c r="H655" s="316">
        <f t="shared" si="129"/>
        <v>30</v>
      </c>
      <c r="I655" s="316">
        <f t="shared" si="129"/>
        <v>30</v>
      </c>
      <c r="J655" s="316">
        <f t="shared" si="129"/>
        <v>30</v>
      </c>
    </row>
    <row r="656" spans="2:10" ht="14.25" customHeight="1">
      <c r="B656" s="318" t="s">
        <v>522</v>
      </c>
      <c r="C656" s="313" t="s">
        <v>267</v>
      </c>
      <c r="D656" s="313" t="s">
        <v>273</v>
      </c>
      <c r="E656" s="314" t="s">
        <v>561</v>
      </c>
      <c r="F656" s="315" t="s">
        <v>528</v>
      </c>
      <c r="G656" s="315"/>
      <c r="H656" s="316">
        <f>H657+H658+H659</f>
        <v>30</v>
      </c>
      <c r="I656" s="316">
        <f>I657+I658+I659</f>
        <v>30</v>
      </c>
      <c r="J656" s="316">
        <f>J657+J658+J659</f>
        <v>30</v>
      </c>
    </row>
    <row r="657" spans="2:10" ht="15.75" customHeight="1" hidden="1">
      <c r="B657" s="319" t="s">
        <v>315</v>
      </c>
      <c r="C657" s="315"/>
      <c r="D657" s="315"/>
      <c r="E657" s="320"/>
      <c r="F657" s="315"/>
      <c r="G657" s="315" t="s">
        <v>339</v>
      </c>
      <c r="H657" s="316">
        <f>'Прил. 7'!I973</f>
        <v>0</v>
      </c>
      <c r="I657" s="316">
        <f>'Прил. 7'!J973</f>
        <v>0</v>
      </c>
      <c r="J657" s="316">
        <f>'Прил. 7'!K973</f>
        <v>0</v>
      </c>
    </row>
    <row r="658" spans="2:10" ht="12.75" customHeight="1">
      <c r="B658" s="319" t="s">
        <v>316</v>
      </c>
      <c r="C658" s="313" t="s">
        <v>267</v>
      </c>
      <c r="D658" s="313" t="s">
        <v>273</v>
      </c>
      <c r="E658" s="314" t="s">
        <v>561</v>
      </c>
      <c r="F658" s="315" t="s">
        <v>528</v>
      </c>
      <c r="G658" s="315" t="s">
        <v>377</v>
      </c>
      <c r="H658" s="316">
        <f>'Прил. 7'!I974</f>
        <v>30</v>
      </c>
      <c r="I658" s="316">
        <f>'Прил. 7'!J974</f>
        <v>30</v>
      </c>
      <c r="J658" s="316">
        <f>'Прил. 7'!K974</f>
        <v>30</v>
      </c>
    </row>
    <row r="659" spans="2:10" ht="12.75" customHeight="1" hidden="1">
      <c r="B659" s="193" t="s">
        <v>317</v>
      </c>
      <c r="C659" s="143"/>
      <c r="D659" s="143"/>
      <c r="E659" s="310"/>
      <c r="F659" s="143"/>
      <c r="G659" s="143"/>
      <c r="H659" s="144">
        <f>'Прил. 7'!I975</f>
        <v>0</v>
      </c>
      <c r="I659" s="144">
        <f>'Прил. 7'!J975</f>
        <v>0</v>
      </c>
      <c r="J659" s="144">
        <f>'Прил. 7'!K975</f>
        <v>0</v>
      </c>
    </row>
    <row r="660" spans="2:10" ht="12.75" customHeight="1" hidden="1">
      <c r="B660" s="193" t="s">
        <v>601</v>
      </c>
      <c r="C660" s="143" t="s">
        <v>267</v>
      </c>
      <c r="D660" s="143" t="s">
        <v>273</v>
      </c>
      <c r="E660" s="191" t="s">
        <v>602</v>
      </c>
      <c r="F660" s="137"/>
      <c r="G660" s="143"/>
      <c r="H660" s="144">
        <f aca="true" t="shared" si="130" ref="H660:J662">H661</f>
        <v>0</v>
      </c>
      <c r="I660" s="144">
        <f t="shared" si="130"/>
        <v>0</v>
      </c>
      <c r="J660" s="144">
        <f t="shared" si="130"/>
        <v>0</v>
      </c>
    </row>
    <row r="661" spans="2:10" ht="12.75" customHeight="1" hidden="1">
      <c r="B661" s="198" t="s">
        <v>597</v>
      </c>
      <c r="C661" s="143" t="s">
        <v>267</v>
      </c>
      <c r="D661" s="143" t="s">
        <v>273</v>
      </c>
      <c r="E661" s="191" t="s">
        <v>602</v>
      </c>
      <c r="F661" s="137"/>
      <c r="G661" s="143"/>
      <c r="H661" s="144">
        <f t="shared" si="130"/>
        <v>0</v>
      </c>
      <c r="I661" s="144">
        <f t="shared" si="130"/>
        <v>0</v>
      </c>
      <c r="J661" s="144">
        <f t="shared" si="130"/>
        <v>0</v>
      </c>
    </row>
    <row r="662" spans="2:10" ht="12.75" customHeight="1" hidden="1">
      <c r="B662" s="193" t="s">
        <v>520</v>
      </c>
      <c r="C662" s="143" t="s">
        <v>267</v>
      </c>
      <c r="D662" s="143" t="s">
        <v>273</v>
      </c>
      <c r="E662" s="191" t="s">
        <v>602</v>
      </c>
      <c r="F662" s="137">
        <v>600</v>
      </c>
      <c r="G662" s="143"/>
      <c r="H662" s="144">
        <f t="shared" si="130"/>
        <v>0</v>
      </c>
      <c r="I662" s="144">
        <f t="shared" si="130"/>
        <v>0</v>
      </c>
      <c r="J662" s="144">
        <f t="shared" si="130"/>
        <v>0</v>
      </c>
    </row>
    <row r="663" spans="2:10" ht="12.75" customHeight="1" hidden="1">
      <c r="B663" s="193" t="s">
        <v>522</v>
      </c>
      <c r="C663" s="143" t="s">
        <v>267</v>
      </c>
      <c r="D663" s="143" t="s">
        <v>273</v>
      </c>
      <c r="E663" s="191" t="s">
        <v>602</v>
      </c>
      <c r="F663" s="137">
        <v>610</v>
      </c>
      <c r="G663" s="143"/>
      <c r="H663" s="144">
        <f>H664+H665+H666</f>
        <v>0</v>
      </c>
      <c r="I663" s="144">
        <f>I664+I665+I666</f>
        <v>0</v>
      </c>
      <c r="J663" s="144">
        <f>J664+J665+J666</f>
        <v>0</v>
      </c>
    </row>
    <row r="664" spans="2:10" ht="12.75" customHeight="1" hidden="1">
      <c r="B664" s="193" t="s">
        <v>315</v>
      </c>
      <c r="C664" s="143" t="s">
        <v>267</v>
      </c>
      <c r="D664" s="143" t="s">
        <v>273</v>
      </c>
      <c r="E664" s="191" t="s">
        <v>602</v>
      </c>
      <c r="F664" s="137">
        <v>610</v>
      </c>
      <c r="G664" s="143" t="s">
        <v>339</v>
      </c>
      <c r="H664" s="144">
        <f>'Прил. 7'!I1094</f>
        <v>0</v>
      </c>
      <c r="I664" s="144">
        <f>'Прил. 7'!J1094</f>
        <v>0</v>
      </c>
      <c r="J664" s="144">
        <f>'Прил. 7'!K1094</f>
        <v>0</v>
      </c>
    </row>
    <row r="665" spans="2:10" ht="12.75" customHeight="1" hidden="1">
      <c r="B665" s="193" t="s">
        <v>316</v>
      </c>
      <c r="C665" s="143" t="s">
        <v>267</v>
      </c>
      <c r="D665" s="143" t="s">
        <v>273</v>
      </c>
      <c r="E665" s="191" t="s">
        <v>602</v>
      </c>
      <c r="F665" s="137">
        <v>610</v>
      </c>
      <c r="G665" s="143" t="s">
        <v>377</v>
      </c>
      <c r="H665" s="144">
        <f>'Прил. 7'!I1095</f>
        <v>0</v>
      </c>
      <c r="I665" s="144">
        <f>'Прил. 7'!J1095</f>
        <v>0</v>
      </c>
      <c r="J665" s="144">
        <f>'Прил. 7'!K1095</f>
        <v>0</v>
      </c>
    </row>
    <row r="666" spans="2:10" ht="12.75" customHeight="1" hidden="1">
      <c r="B666" s="193" t="s">
        <v>317</v>
      </c>
      <c r="C666" s="143" t="s">
        <v>267</v>
      </c>
      <c r="D666" s="143" t="s">
        <v>273</v>
      </c>
      <c r="E666" s="191" t="s">
        <v>602</v>
      </c>
      <c r="F666" s="137">
        <v>610</v>
      </c>
      <c r="G666" s="143" t="s">
        <v>349</v>
      </c>
      <c r="H666" s="144">
        <f>'Прил. 7'!I1096</f>
        <v>0</v>
      </c>
      <c r="I666" s="144">
        <f>'Прил. 7'!J1096</f>
        <v>0</v>
      </c>
      <c r="J666" s="144">
        <f>'Прил. 7'!K1096</f>
        <v>0</v>
      </c>
    </row>
    <row r="667" spans="2:10" ht="12.75" customHeight="1" hidden="1">
      <c r="B667" s="206" t="s">
        <v>603</v>
      </c>
      <c r="C667" s="204" t="s">
        <v>267</v>
      </c>
      <c r="D667" s="204" t="s">
        <v>273</v>
      </c>
      <c r="E667" s="209" t="s">
        <v>604</v>
      </c>
      <c r="F667" s="244"/>
      <c r="G667" s="204"/>
      <c r="H667" s="144">
        <f aca="true" t="shared" si="131" ref="H667:J670">H668</f>
        <v>0</v>
      </c>
      <c r="I667" s="144">
        <f t="shared" si="131"/>
        <v>0</v>
      </c>
      <c r="J667" s="144">
        <f t="shared" si="131"/>
        <v>0</v>
      </c>
    </row>
    <row r="668" spans="2:10" ht="12.75" customHeight="1" hidden="1">
      <c r="B668" s="208" t="s">
        <v>597</v>
      </c>
      <c r="C668" s="204" t="s">
        <v>267</v>
      </c>
      <c r="D668" s="204" t="s">
        <v>273</v>
      </c>
      <c r="E668" s="209" t="s">
        <v>604</v>
      </c>
      <c r="F668" s="244">
        <v>600</v>
      </c>
      <c r="G668" s="204"/>
      <c r="H668" s="144">
        <f t="shared" si="131"/>
        <v>0</v>
      </c>
      <c r="I668" s="144">
        <f t="shared" si="131"/>
        <v>0</v>
      </c>
      <c r="J668" s="144">
        <f t="shared" si="131"/>
        <v>0</v>
      </c>
    </row>
    <row r="669" spans="2:10" ht="12.75" customHeight="1" hidden="1">
      <c r="B669" s="206" t="s">
        <v>520</v>
      </c>
      <c r="C669" s="204" t="s">
        <v>267</v>
      </c>
      <c r="D669" s="204" t="s">
        <v>273</v>
      </c>
      <c r="E669" s="209" t="s">
        <v>604</v>
      </c>
      <c r="F669" s="244">
        <v>610</v>
      </c>
      <c r="G669" s="204"/>
      <c r="H669" s="144">
        <f t="shared" si="131"/>
        <v>0</v>
      </c>
      <c r="I669" s="144">
        <f t="shared" si="131"/>
        <v>0</v>
      </c>
      <c r="J669" s="144">
        <f t="shared" si="131"/>
        <v>0</v>
      </c>
    </row>
    <row r="670" spans="2:10" ht="12.75" customHeight="1" hidden="1">
      <c r="B670" s="206" t="s">
        <v>522</v>
      </c>
      <c r="C670" s="204" t="s">
        <v>267</v>
      </c>
      <c r="D670" s="204" t="s">
        <v>273</v>
      </c>
      <c r="E670" s="209" t="s">
        <v>604</v>
      </c>
      <c r="F670" s="244">
        <v>610</v>
      </c>
      <c r="G670" s="204"/>
      <c r="H670" s="144">
        <f t="shared" si="131"/>
        <v>0</v>
      </c>
      <c r="I670" s="144">
        <f t="shared" si="131"/>
        <v>0</v>
      </c>
      <c r="J670" s="144">
        <f t="shared" si="131"/>
        <v>0</v>
      </c>
    </row>
    <row r="671" spans="2:10" ht="12.75" customHeight="1" hidden="1">
      <c r="B671" s="206" t="s">
        <v>316</v>
      </c>
      <c r="C671" s="204" t="s">
        <v>267</v>
      </c>
      <c r="D671" s="204" t="s">
        <v>273</v>
      </c>
      <c r="E671" s="209" t="s">
        <v>604</v>
      </c>
      <c r="F671" s="244">
        <v>610</v>
      </c>
      <c r="G671" s="204" t="s">
        <v>377</v>
      </c>
      <c r="H671" s="144">
        <f>'Прил. 7'!I1101</f>
        <v>0</v>
      </c>
      <c r="I671" s="144"/>
      <c r="J671" s="144"/>
    </row>
    <row r="672" spans="2:10" ht="12.75" customHeight="1">
      <c r="B672" s="238" t="s">
        <v>274</v>
      </c>
      <c r="C672" s="186" t="s">
        <v>267</v>
      </c>
      <c r="D672" s="186" t="s">
        <v>275</v>
      </c>
      <c r="E672" s="143"/>
      <c r="F672" s="143"/>
      <c r="G672" s="143"/>
      <c r="H672" s="276">
        <f>H673+H685+H679+H691</f>
        <v>650</v>
      </c>
      <c r="I672" s="276">
        <f>I673+I685+I679+I691</f>
        <v>330</v>
      </c>
      <c r="J672" s="276">
        <f>J673+J685+J679+J691</f>
        <v>300</v>
      </c>
    </row>
    <row r="673" spans="2:10" ht="15.75" customHeight="1">
      <c r="B673" s="321" t="s">
        <v>605</v>
      </c>
      <c r="C673" s="142" t="s">
        <v>267</v>
      </c>
      <c r="D673" s="142" t="s">
        <v>275</v>
      </c>
      <c r="E673" s="322" t="s">
        <v>513</v>
      </c>
      <c r="F673" s="237"/>
      <c r="G673" s="237"/>
      <c r="H673" s="182">
        <f aca="true" t="shared" si="132" ref="H673:J677">H674</f>
        <v>600</v>
      </c>
      <c r="I673" s="182">
        <f t="shared" si="132"/>
        <v>300</v>
      </c>
      <c r="J673" s="182">
        <f t="shared" si="132"/>
        <v>300</v>
      </c>
    </row>
    <row r="674" spans="2:10" ht="12.75" customHeight="1">
      <c r="B674" s="195" t="s">
        <v>606</v>
      </c>
      <c r="C674" s="143" t="s">
        <v>267</v>
      </c>
      <c r="D674" s="143" t="s">
        <v>275</v>
      </c>
      <c r="E674" s="189" t="s">
        <v>607</v>
      </c>
      <c r="F674" s="194"/>
      <c r="G674" s="194"/>
      <c r="H674" s="183">
        <f t="shared" si="132"/>
        <v>600</v>
      </c>
      <c r="I674" s="183">
        <f t="shared" si="132"/>
        <v>300</v>
      </c>
      <c r="J674" s="183">
        <f t="shared" si="132"/>
        <v>300</v>
      </c>
    </row>
    <row r="675" spans="2:10" ht="12.75" customHeight="1">
      <c r="B675" s="198" t="s">
        <v>608</v>
      </c>
      <c r="C675" s="143" t="s">
        <v>267</v>
      </c>
      <c r="D675" s="143" t="s">
        <v>275</v>
      </c>
      <c r="E675" s="189" t="s">
        <v>607</v>
      </c>
      <c r="F675" s="194"/>
      <c r="G675" s="194"/>
      <c r="H675" s="183">
        <f t="shared" si="132"/>
        <v>600</v>
      </c>
      <c r="I675" s="183">
        <f t="shared" si="132"/>
        <v>300</v>
      </c>
      <c r="J675" s="183">
        <f t="shared" si="132"/>
        <v>300</v>
      </c>
    </row>
    <row r="676" spans="2:10" ht="12.75" customHeight="1">
      <c r="B676" s="193" t="s">
        <v>520</v>
      </c>
      <c r="C676" s="143" t="s">
        <v>267</v>
      </c>
      <c r="D676" s="143" t="s">
        <v>275</v>
      </c>
      <c r="E676" s="189" t="s">
        <v>607</v>
      </c>
      <c r="F676" s="143" t="s">
        <v>521</v>
      </c>
      <c r="G676" s="143"/>
      <c r="H676" s="183">
        <f t="shared" si="132"/>
        <v>600</v>
      </c>
      <c r="I676" s="183">
        <f t="shared" si="132"/>
        <v>300</v>
      </c>
      <c r="J676" s="183">
        <f t="shared" si="132"/>
        <v>300</v>
      </c>
    </row>
    <row r="677" spans="2:10" ht="12.75" customHeight="1">
      <c r="B677" s="193" t="s">
        <v>522</v>
      </c>
      <c r="C677" s="143" t="s">
        <v>267</v>
      </c>
      <c r="D677" s="143" t="s">
        <v>275</v>
      </c>
      <c r="E677" s="189" t="s">
        <v>607</v>
      </c>
      <c r="F677" s="143">
        <v>610</v>
      </c>
      <c r="G677" s="143"/>
      <c r="H677" s="183">
        <f t="shared" si="132"/>
        <v>600</v>
      </c>
      <c r="I677" s="183">
        <f t="shared" si="132"/>
        <v>300</v>
      </c>
      <c r="J677" s="183">
        <f t="shared" si="132"/>
        <v>300</v>
      </c>
    </row>
    <row r="678" spans="2:10" ht="14.25" customHeight="1">
      <c r="B678" s="193" t="s">
        <v>315</v>
      </c>
      <c r="C678" s="143" t="s">
        <v>267</v>
      </c>
      <c r="D678" s="143" t="s">
        <v>275</v>
      </c>
      <c r="E678" s="189" t="s">
        <v>607</v>
      </c>
      <c r="F678" s="143">
        <v>610</v>
      </c>
      <c r="G678" s="143">
        <v>2</v>
      </c>
      <c r="H678" s="183">
        <f>'Прил. 7'!I982</f>
        <v>600</v>
      </c>
      <c r="I678" s="183">
        <f>'Прил. 7'!J982</f>
        <v>300</v>
      </c>
      <c r="J678" s="183">
        <f>'Прил. 7'!K982</f>
        <v>300</v>
      </c>
    </row>
    <row r="679" spans="2:10" ht="27.75" customHeight="1" hidden="1">
      <c r="B679" s="323" t="s">
        <v>609</v>
      </c>
      <c r="C679" s="143" t="s">
        <v>267</v>
      </c>
      <c r="D679" s="143" t="s">
        <v>275</v>
      </c>
      <c r="E679" s="191" t="s">
        <v>610</v>
      </c>
      <c r="F679" s="143"/>
      <c r="G679" s="143"/>
      <c r="H679" s="183">
        <f aca="true" t="shared" si="133" ref="H679:J681">H680</f>
        <v>0</v>
      </c>
      <c r="I679" s="183">
        <f t="shared" si="133"/>
        <v>0</v>
      </c>
      <c r="J679" s="183">
        <f t="shared" si="133"/>
        <v>0</v>
      </c>
    </row>
    <row r="680" spans="2:10" ht="15.75" customHeight="1" hidden="1">
      <c r="B680" s="248" t="s">
        <v>611</v>
      </c>
      <c r="C680" s="143" t="s">
        <v>267</v>
      </c>
      <c r="D680" s="143" t="s">
        <v>275</v>
      </c>
      <c r="E680" s="191" t="s">
        <v>610</v>
      </c>
      <c r="F680" s="143"/>
      <c r="G680" s="143"/>
      <c r="H680" s="183">
        <f t="shared" si="133"/>
        <v>0</v>
      </c>
      <c r="I680" s="183">
        <f t="shared" si="133"/>
        <v>0</v>
      </c>
      <c r="J680" s="183">
        <f t="shared" si="133"/>
        <v>0</v>
      </c>
    </row>
    <row r="681" spans="2:10" ht="12.75" customHeight="1" hidden="1">
      <c r="B681" s="193" t="s">
        <v>520</v>
      </c>
      <c r="C681" s="143" t="s">
        <v>267</v>
      </c>
      <c r="D681" s="143" t="s">
        <v>275</v>
      </c>
      <c r="E681" s="191" t="s">
        <v>610</v>
      </c>
      <c r="F681" s="143"/>
      <c r="G681" s="143"/>
      <c r="H681" s="183">
        <f t="shared" si="133"/>
        <v>0</v>
      </c>
      <c r="I681" s="183">
        <f t="shared" si="133"/>
        <v>0</v>
      </c>
      <c r="J681" s="183">
        <f t="shared" si="133"/>
        <v>0</v>
      </c>
    </row>
    <row r="682" spans="2:10" ht="12.75" customHeight="1" hidden="1">
      <c r="B682" s="193" t="s">
        <v>522</v>
      </c>
      <c r="C682" s="143" t="s">
        <v>267</v>
      </c>
      <c r="D682" s="143" t="s">
        <v>275</v>
      </c>
      <c r="E682" s="191" t="s">
        <v>610</v>
      </c>
      <c r="F682" s="143" t="s">
        <v>521</v>
      </c>
      <c r="G682" s="143"/>
      <c r="H682" s="183">
        <f>H683+H684</f>
        <v>0</v>
      </c>
      <c r="I682" s="183">
        <f>I683+I684</f>
        <v>0</v>
      </c>
      <c r="J682" s="183">
        <f>J683+J684</f>
        <v>0</v>
      </c>
    </row>
    <row r="683" spans="2:10" ht="12.75" customHeight="1" hidden="1">
      <c r="B683" s="193" t="s">
        <v>315</v>
      </c>
      <c r="C683" s="143" t="s">
        <v>267</v>
      </c>
      <c r="D683" s="143" t="s">
        <v>275</v>
      </c>
      <c r="E683" s="191" t="s">
        <v>610</v>
      </c>
      <c r="F683" s="143">
        <v>610</v>
      </c>
      <c r="G683" s="143" t="s">
        <v>339</v>
      </c>
      <c r="H683" s="183">
        <f>'Прил. 7'!I987</f>
        <v>0</v>
      </c>
      <c r="I683" s="183">
        <f>'Прил. 7'!J987</f>
        <v>0</v>
      </c>
      <c r="J683" s="183">
        <f>'Прил. 7'!K987</f>
        <v>0</v>
      </c>
    </row>
    <row r="684" spans="2:10" ht="14.25" customHeight="1" hidden="1">
      <c r="B684" s="193" t="s">
        <v>316</v>
      </c>
      <c r="C684" s="143" t="s">
        <v>267</v>
      </c>
      <c r="D684" s="143" t="s">
        <v>275</v>
      </c>
      <c r="E684" s="191" t="s">
        <v>610</v>
      </c>
      <c r="F684" s="143">
        <v>610</v>
      </c>
      <c r="G684" s="143" t="s">
        <v>377</v>
      </c>
      <c r="H684" s="183"/>
      <c r="I684" s="183"/>
      <c r="J684" s="183"/>
    </row>
    <row r="685" spans="2:10" ht="26.25" customHeight="1">
      <c r="B685" s="321" t="s">
        <v>612</v>
      </c>
      <c r="C685" s="142" t="s">
        <v>267</v>
      </c>
      <c r="D685" s="142" t="s">
        <v>275</v>
      </c>
      <c r="E685" s="322" t="s">
        <v>613</v>
      </c>
      <c r="F685" s="142"/>
      <c r="G685" s="142"/>
      <c r="H685" s="182">
        <f>H686</f>
        <v>20</v>
      </c>
      <c r="I685" s="182">
        <f>I686</f>
        <v>0</v>
      </c>
      <c r="J685" s="182">
        <f>J686</f>
        <v>0</v>
      </c>
    </row>
    <row r="686" spans="2:10" ht="15.75" customHeight="1">
      <c r="B686" s="193" t="s">
        <v>614</v>
      </c>
      <c r="C686" s="143" t="s">
        <v>267</v>
      </c>
      <c r="D686" s="143" t="s">
        <v>275</v>
      </c>
      <c r="E686" s="189" t="s">
        <v>615</v>
      </c>
      <c r="F686" s="143"/>
      <c r="G686" s="143"/>
      <c r="H686" s="183">
        <f>H688</f>
        <v>20</v>
      </c>
      <c r="I686" s="183">
        <f>I688</f>
        <v>0</v>
      </c>
      <c r="J686" s="183">
        <f>J688</f>
        <v>0</v>
      </c>
    </row>
    <row r="687" spans="2:10" ht="14.25" customHeight="1" hidden="1">
      <c r="B687" s="193"/>
      <c r="C687" s="143"/>
      <c r="D687" s="143"/>
      <c r="E687" s="189"/>
      <c r="F687" s="143"/>
      <c r="G687" s="143"/>
      <c r="H687" s="183">
        <f>H688</f>
        <v>20</v>
      </c>
      <c r="I687" s="183"/>
      <c r="J687" s="183"/>
    </row>
    <row r="688" spans="2:10" ht="12.75" customHeight="1">
      <c r="B688" s="196" t="s">
        <v>331</v>
      </c>
      <c r="C688" s="143" t="s">
        <v>267</v>
      </c>
      <c r="D688" s="143" t="s">
        <v>275</v>
      </c>
      <c r="E688" s="189" t="s">
        <v>615</v>
      </c>
      <c r="F688" s="143" t="s">
        <v>332</v>
      </c>
      <c r="G688" s="143"/>
      <c r="H688" s="183">
        <f>H689</f>
        <v>20</v>
      </c>
      <c r="I688" s="183">
        <f>I689</f>
        <v>0</v>
      </c>
      <c r="J688" s="183">
        <f>J689</f>
        <v>0</v>
      </c>
    </row>
    <row r="689" spans="2:10" ht="12.75" customHeight="1">
      <c r="B689" s="196" t="s">
        <v>333</v>
      </c>
      <c r="C689" s="143" t="s">
        <v>267</v>
      </c>
      <c r="D689" s="143" t="s">
        <v>275</v>
      </c>
      <c r="E689" s="189" t="s">
        <v>615</v>
      </c>
      <c r="F689" s="143" t="s">
        <v>334</v>
      </c>
      <c r="G689" s="143"/>
      <c r="H689" s="183">
        <f>H690</f>
        <v>20</v>
      </c>
      <c r="I689" s="183">
        <f>I690</f>
        <v>0</v>
      </c>
      <c r="J689" s="183">
        <f>J690</f>
        <v>0</v>
      </c>
    </row>
    <row r="690" spans="2:10" ht="14.25" customHeight="1">
      <c r="B690" s="193" t="s">
        <v>315</v>
      </c>
      <c r="C690" s="143" t="s">
        <v>267</v>
      </c>
      <c r="D690" s="143" t="s">
        <v>275</v>
      </c>
      <c r="E690" s="189" t="s">
        <v>615</v>
      </c>
      <c r="F690" s="143" t="s">
        <v>334</v>
      </c>
      <c r="G690" s="143">
        <v>2</v>
      </c>
      <c r="H690" s="183">
        <f>'Прил. 7'!I993</f>
        <v>20</v>
      </c>
      <c r="I690" s="183">
        <f>'Прил. 7'!J993</f>
        <v>0</v>
      </c>
      <c r="J690" s="183">
        <f>'Прил. 7'!K993</f>
        <v>0</v>
      </c>
    </row>
    <row r="691" spans="2:10" ht="14.25" customHeight="1">
      <c r="B691" s="324" t="s">
        <v>616</v>
      </c>
      <c r="C691" s="224" t="s">
        <v>267</v>
      </c>
      <c r="D691" s="224" t="s">
        <v>275</v>
      </c>
      <c r="E691" s="293" t="s">
        <v>617</v>
      </c>
      <c r="F691" s="224"/>
      <c r="G691" s="224"/>
      <c r="H691" s="182">
        <f>H696+H701</f>
        <v>30</v>
      </c>
      <c r="I691" s="182">
        <f>I696+I701</f>
        <v>30</v>
      </c>
      <c r="J691" s="182">
        <f>J696+J701</f>
        <v>0</v>
      </c>
    </row>
    <row r="692" spans="2:10" ht="14.25" customHeight="1">
      <c r="B692" s="325" t="s">
        <v>618</v>
      </c>
      <c r="C692" s="326" t="s">
        <v>267</v>
      </c>
      <c r="D692" s="326" t="s">
        <v>275</v>
      </c>
      <c r="E692" s="327" t="s">
        <v>617</v>
      </c>
      <c r="F692" s="326"/>
      <c r="G692" s="326"/>
      <c r="H692" s="328">
        <f aca="true" t="shared" si="134" ref="H692:J695">H693</f>
        <v>20</v>
      </c>
      <c r="I692" s="328">
        <f t="shared" si="134"/>
        <v>20</v>
      </c>
      <c r="J692" s="328">
        <f t="shared" si="134"/>
        <v>0</v>
      </c>
    </row>
    <row r="693" spans="2:10" ht="14.25" customHeight="1">
      <c r="B693" s="206" t="s">
        <v>614</v>
      </c>
      <c r="C693" s="204" t="s">
        <v>267</v>
      </c>
      <c r="D693" s="204" t="s">
        <v>275</v>
      </c>
      <c r="E693" s="209" t="s">
        <v>617</v>
      </c>
      <c r="F693" s="204"/>
      <c r="G693" s="204"/>
      <c r="H693" s="183">
        <f t="shared" si="134"/>
        <v>20</v>
      </c>
      <c r="I693" s="183">
        <f t="shared" si="134"/>
        <v>20</v>
      </c>
      <c r="J693" s="183">
        <f t="shared" si="134"/>
        <v>0</v>
      </c>
    </row>
    <row r="694" spans="2:10" ht="14.25" customHeight="1">
      <c r="B694" s="211" t="s">
        <v>331</v>
      </c>
      <c r="C694" s="204" t="s">
        <v>267</v>
      </c>
      <c r="D694" s="204" t="s">
        <v>275</v>
      </c>
      <c r="E694" s="209" t="s">
        <v>617</v>
      </c>
      <c r="F694" s="204" t="s">
        <v>332</v>
      </c>
      <c r="G694" s="204"/>
      <c r="H694" s="183">
        <f t="shared" si="134"/>
        <v>20</v>
      </c>
      <c r="I694" s="183">
        <f t="shared" si="134"/>
        <v>20</v>
      </c>
      <c r="J694" s="183">
        <f t="shared" si="134"/>
        <v>0</v>
      </c>
    </row>
    <row r="695" spans="2:10" ht="14.25" customHeight="1">
      <c r="B695" s="211" t="s">
        <v>333</v>
      </c>
      <c r="C695" s="204" t="s">
        <v>267</v>
      </c>
      <c r="D695" s="204" t="s">
        <v>275</v>
      </c>
      <c r="E695" s="209" t="s">
        <v>617</v>
      </c>
      <c r="F695" s="204" t="s">
        <v>334</v>
      </c>
      <c r="G695" s="204"/>
      <c r="H695" s="183">
        <f t="shared" si="134"/>
        <v>20</v>
      </c>
      <c r="I695" s="183">
        <f t="shared" si="134"/>
        <v>20</v>
      </c>
      <c r="J695" s="183">
        <f t="shared" si="134"/>
        <v>0</v>
      </c>
    </row>
    <row r="696" spans="2:10" ht="14.25" customHeight="1">
      <c r="B696" s="206" t="s">
        <v>315</v>
      </c>
      <c r="C696" s="204" t="s">
        <v>267</v>
      </c>
      <c r="D696" s="204" t="s">
        <v>275</v>
      </c>
      <c r="E696" s="209" t="s">
        <v>617</v>
      </c>
      <c r="F696" s="204" t="s">
        <v>334</v>
      </c>
      <c r="G696" s="204">
        <v>2</v>
      </c>
      <c r="H696" s="183">
        <f>'Прил. 7'!I999</f>
        <v>20</v>
      </c>
      <c r="I696" s="183">
        <f>'Прил. 7'!J999</f>
        <v>20</v>
      </c>
      <c r="J696" s="183">
        <f>'Прил. 7'!K999</f>
        <v>0</v>
      </c>
    </row>
    <row r="697" spans="2:10" ht="14.25" customHeight="1">
      <c r="B697" s="329" t="s">
        <v>619</v>
      </c>
      <c r="C697" s="326" t="s">
        <v>267</v>
      </c>
      <c r="D697" s="326" t="s">
        <v>275</v>
      </c>
      <c r="E697" s="327" t="s">
        <v>620</v>
      </c>
      <c r="F697" s="326"/>
      <c r="G697" s="326"/>
      <c r="H697" s="328">
        <f aca="true" t="shared" si="135" ref="H697:J700">H698</f>
        <v>10</v>
      </c>
      <c r="I697" s="328">
        <f t="shared" si="135"/>
        <v>10</v>
      </c>
      <c r="J697" s="328">
        <f t="shared" si="135"/>
        <v>0</v>
      </c>
    </row>
    <row r="698" spans="2:10" ht="14.25" customHeight="1">
      <c r="B698" s="206" t="s">
        <v>614</v>
      </c>
      <c r="C698" s="204" t="s">
        <v>267</v>
      </c>
      <c r="D698" s="204" t="s">
        <v>275</v>
      </c>
      <c r="E698" s="209" t="s">
        <v>620</v>
      </c>
      <c r="F698" s="204"/>
      <c r="G698" s="204"/>
      <c r="H698" s="183">
        <f t="shared" si="135"/>
        <v>10</v>
      </c>
      <c r="I698" s="183">
        <f t="shared" si="135"/>
        <v>10</v>
      </c>
      <c r="J698" s="183">
        <f t="shared" si="135"/>
        <v>0</v>
      </c>
    </row>
    <row r="699" spans="2:10" ht="14.25" customHeight="1">
      <c r="B699" s="211" t="s">
        <v>331</v>
      </c>
      <c r="C699" s="204" t="s">
        <v>267</v>
      </c>
      <c r="D699" s="204" t="s">
        <v>275</v>
      </c>
      <c r="E699" s="209" t="s">
        <v>620</v>
      </c>
      <c r="F699" s="204" t="s">
        <v>332</v>
      </c>
      <c r="G699" s="204"/>
      <c r="H699" s="183">
        <f t="shared" si="135"/>
        <v>10</v>
      </c>
      <c r="I699" s="183">
        <f t="shared" si="135"/>
        <v>10</v>
      </c>
      <c r="J699" s="183">
        <f t="shared" si="135"/>
        <v>0</v>
      </c>
    </row>
    <row r="700" spans="2:10" ht="14.25" customHeight="1">
      <c r="B700" s="211" t="s">
        <v>333</v>
      </c>
      <c r="C700" s="204" t="s">
        <v>267</v>
      </c>
      <c r="D700" s="204" t="s">
        <v>275</v>
      </c>
      <c r="E700" s="209" t="s">
        <v>620</v>
      </c>
      <c r="F700" s="204" t="s">
        <v>334</v>
      </c>
      <c r="G700" s="204"/>
      <c r="H700" s="183">
        <f t="shared" si="135"/>
        <v>10</v>
      </c>
      <c r="I700" s="183">
        <f t="shared" si="135"/>
        <v>10</v>
      </c>
      <c r="J700" s="183">
        <f t="shared" si="135"/>
        <v>0</v>
      </c>
    </row>
    <row r="701" spans="2:10" ht="14.25" customHeight="1">
      <c r="B701" s="206" t="s">
        <v>315</v>
      </c>
      <c r="C701" s="204" t="s">
        <v>267</v>
      </c>
      <c r="D701" s="204" t="s">
        <v>275</v>
      </c>
      <c r="E701" s="209" t="s">
        <v>620</v>
      </c>
      <c r="F701" s="204" t="s">
        <v>334</v>
      </c>
      <c r="G701" s="204">
        <v>2</v>
      </c>
      <c r="H701" s="183">
        <f>'Прил. 7'!I1004</f>
        <v>10</v>
      </c>
      <c r="I701" s="183">
        <f>'Прил. 7'!J1004</f>
        <v>10</v>
      </c>
      <c r="J701" s="183">
        <f>'Прил. 7'!K1004</f>
        <v>0</v>
      </c>
    </row>
    <row r="702" spans="2:10" ht="12.75" customHeight="1">
      <c r="B702" s="238" t="s">
        <v>276</v>
      </c>
      <c r="C702" s="186" t="s">
        <v>267</v>
      </c>
      <c r="D702" s="186" t="s">
        <v>277</v>
      </c>
      <c r="E702" s="189"/>
      <c r="F702" s="194"/>
      <c r="G702" s="194"/>
      <c r="H702" s="183">
        <f>H703+H716</f>
        <v>4326.7</v>
      </c>
      <c r="I702" s="183">
        <f>I703+I716</f>
        <v>4571</v>
      </c>
      <c r="J702" s="183">
        <f>J703+J716</f>
        <v>4840</v>
      </c>
    </row>
    <row r="703" spans="2:10" ht="15.75" customHeight="1">
      <c r="B703" s="321" t="s">
        <v>605</v>
      </c>
      <c r="C703" s="143" t="s">
        <v>267</v>
      </c>
      <c r="D703" s="143" t="s">
        <v>277</v>
      </c>
      <c r="E703" s="189" t="s">
        <v>513</v>
      </c>
      <c r="F703" s="194"/>
      <c r="G703" s="194"/>
      <c r="H703" s="183">
        <f aca="true" t="shared" si="136" ref="H703:J704">H704</f>
        <v>1265.9</v>
      </c>
      <c r="I703" s="183">
        <f t="shared" si="136"/>
        <v>1339</v>
      </c>
      <c r="J703" s="183">
        <f t="shared" si="136"/>
        <v>1395</v>
      </c>
    </row>
    <row r="704" spans="2:10" ht="12.75" customHeight="1">
      <c r="B704" s="304" t="s">
        <v>530</v>
      </c>
      <c r="C704" s="143" t="s">
        <v>267</v>
      </c>
      <c r="D704" s="143" t="s">
        <v>277</v>
      </c>
      <c r="E704" s="189" t="s">
        <v>621</v>
      </c>
      <c r="F704" s="194"/>
      <c r="G704" s="194"/>
      <c r="H704" s="183">
        <f t="shared" si="136"/>
        <v>1265.9</v>
      </c>
      <c r="I704" s="183">
        <f t="shared" si="136"/>
        <v>1339</v>
      </c>
      <c r="J704" s="183">
        <f t="shared" si="136"/>
        <v>1395</v>
      </c>
    </row>
    <row r="705" spans="2:10" ht="27" customHeight="1">
      <c r="B705" s="193" t="s">
        <v>622</v>
      </c>
      <c r="C705" s="143" t="s">
        <v>267</v>
      </c>
      <c r="D705" s="143" t="s">
        <v>277</v>
      </c>
      <c r="E705" s="189" t="s">
        <v>621</v>
      </c>
      <c r="F705" s="194"/>
      <c r="G705" s="194"/>
      <c r="H705" s="183">
        <f>H707+H710+H713</f>
        <v>1265.9</v>
      </c>
      <c r="I705" s="183">
        <f>I707+I710+I713</f>
        <v>1339</v>
      </c>
      <c r="J705" s="183">
        <f>J707+J710+J713</f>
        <v>1395</v>
      </c>
    </row>
    <row r="706" spans="2:10" ht="12.75" customHeight="1" hidden="1">
      <c r="B706" s="193"/>
      <c r="C706" s="143"/>
      <c r="D706" s="143"/>
      <c r="E706" s="189" t="s">
        <v>621</v>
      </c>
      <c r="F706" s="194"/>
      <c r="G706" s="194"/>
      <c r="H706" s="183">
        <f>H707+H710+H713</f>
        <v>1265.9</v>
      </c>
      <c r="I706" s="183"/>
      <c r="J706" s="183"/>
    </row>
    <row r="707" spans="2:10" ht="40.5" customHeight="1">
      <c r="B707" s="187" t="s">
        <v>323</v>
      </c>
      <c r="C707" s="143" t="s">
        <v>267</v>
      </c>
      <c r="D707" s="143" t="s">
        <v>277</v>
      </c>
      <c r="E707" s="189" t="s">
        <v>621</v>
      </c>
      <c r="F707" s="143" t="s">
        <v>324</v>
      </c>
      <c r="G707" s="194"/>
      <c r="H707" s="183">
        <f aca="true" t="shared" si="137" ref="H707:J708">H708</f>
        <v>1203</v>
      </c>
      <c r="I707" s="183">
        <f t="shared" si="137"/>
        <v>1269</v>
      </c>
      <c r="J707" s="183">
        <f t="shared" si="137"/>
        <v>1325</v>
      </c>
    </row>
    <row r="708" spans="2:10" ht="12.75" customHeight="1">
      <c r="B708" s="193" t="s">
        <v>325</v>
      </c>
      <c r="C708" s="143" t="s">
        <v>267</v>
      </c>
      <c r="D708" s="143" t="s">
        <v>277</v>
      </c>
      <c r="E708" s="189" t="s">
        <v>621</v>
      </c>
      <c r="F708" s="143" t="s">
        <v>326</v>
      </c>
      <c r="G708" s="194"/>
      <c r="H708" s="183">
        <f t="shared" si="137"/>
        <v>1203</v>
      </c>
      <c r="I708" s="183">
        <f t="shared" si="137"/>
        <v>1269</v>
      </c>
      <c r="J708" s="183">
        <f t="shared" si="137"/>
        <v>1325</v>
      </c>
    </row>
    <row r="709" spans="2:10" ht="14.25" customHeight="1">
      <c r="B709" s="193" t="s">
        <v>315</v>
      </c>
      <c r="C709" s="143" t="s">
        <v>267</v>
      </c>
      <c r="D709" s="143" t="s">
        <v>277</v>
      </c>
      <c r="E709" s="189" t="s">
        <v>621</v>
      </c>
      <c r="F709" s="143" t="s">
        <v>326</v>
      </c>
      <c r="G709" s="194">
        <v>2</v>
      </c>
      <c r="H709" s="183">
        <f>'Прил. 7'!I1011</f>
        <v>1203</v>
      </c>
      <c r="I709" s="183">
        <f>'Прил. 7'!J1011</f>
        <v>1269</v>
      </c>
      <c r="J709" s="183">
        <f>'Прил. 7'!K1011</f>
        <v>1325</v>
      </c>
    </row>
    <row r="710" spans="2:10" ht="12.75" customHeight="1">
      <c r="B710" s="196" t="s">
        <v>331</v>
      </c>
      <c r="C710" s="143" t="s">
        <v>267</v>
      </c>
      <c r="D710" s="143" t="s">
        <v>277</v>
      </c>
      <c r="E710" s="189" t="s">
        <v>621</v>
      </c>
      <c r="F710" s="143" t="s">
        <v>332</v>
      </c>
      <c r="G710" s="194"/>
      <c r="H710" s="183">
        <f aca="true" t="shared" si="138" ref="H710:J711">H711</f>
        <v>59.9</v>
      </c>
      <c r="I710" s="183">
        <f t="shared" si="138"/>
        <v>65</v>
      </c>
      <c r="J710" s="183">
        <f t="shared" si="138"/>
        <v>65</v>
      </c>
    </row>
    <row r="711" spans="2:10" ht="12.75" customHeight="1">
      <c r="B711" s="196" t="s">
        <v>333</v>
      </c>
      <c r="C711" s="143" t="s">
        <v>267</v>
      </c>
      <c r="D711" s="143" t="s">
        <v>277</v>
      </c>
      <c r="E711" s="189" t="s">
        <v>621</v>
      </c>
      <c r="F711" s="143" t="s">
        <v>334</v>
      </c>
      <c r="G711" s="194"/>
      <c r="H711" s="183">
        <f t="shared" si="138"/>
        <v>59.9</v>
      </c>
      <c r="I711" s="183">
        <f t="shared" si="138"/>
        <v>65</v>
      </c>
      <c r="J711" s="183">
        <f t="shared" si="138"/>
        <v>65</v>
      </c>
    </row>
    <row r="712" spans="2:10" ht="14.25" customHeight="1">
      <c r="B712" s="193" t="s">
        <v>315</v>
      </c>
      <c r="C712" s="143" t="s">
        <v>267</v>
      </c>
      <c r="D712" s="143" t="s">
        <v>277</v>
      </c>
      <c r="E712" s="189" t="s">
        <v>621</v>
      </c>
      <c r="F712" s="143" t="s">
        <v>334</v>
      </c>
      <c r="G712" s="194">
        <v>2</v>
      </c>
      <c r="H712" s="183">
        <f>'Прил. 7'!I1014</f>
        <v>59.9</v>
      </c>
      <c r="I712" s="183">
        <f>'Прил. 7'!J1014</f>
        <v>65</v>
      </c>
      <c r="J712" s="183">
        <f>'Прил. 7'!K1014</f>
        <v>65</v>
      </c>
    </row>
    <row r="713" spans="2:10" ht="12.75" customHeight="1">
      <c r="B713" s="196" t="s">
        <v>335</v>
      </c>
      <c r="C713" s="143" t="s">
        <v>267</v>
      </c>
      <c r="D713" s="143" t="s">
        <v>277</v>
      </c>
      <c r="E713" s="189" t="s">
        <v>621</v>
      </c>
      <c r="F713" s="143" t="s">
        <v>336</v>
      </c>
      <c r="G713" s="194"/>
      <c r="H713" s="183">
        <f aca="true" t="shared" si="139" ref="H713:J714">H714</f>
        <v>3</v>
      </c>
      <c r="I713" s="183">
        <f t="shared" si="139"/>
        <v>5</v>
      </c>
      <c r="J713" s="183">
        <f t="shared" si="139"/>
        <v>5</v>
      </c>
    </row>
    <row r="714" spans="2:10" ht="12.75" customHeight="1">
      <c r="B714" s="196" t="s">
        <v>337</v>
      </c>
      <c r="C714" s="143" t="s">
        <v>267</v>
      </c>
      <c r="D714" s="143" t="s">
        <v>277</v>
      </c>
      <c r="E714" s="189" t="s">
        <v>621</v>
      </c>
      <c r="F714" s="143" t="s">
        <v>338</v>
      </c>
      <c r="G714" s="194"/>
      <c r="H714" s="183">
        <f t="shared" si="139"/>
        <v>3</v>
      </c>
      <c r="I714" s="183">
        <f t="shared" si="139"/>
        <v>5</v>
      </c>
      <c r="J714" s="183">
        <f t="shared" si="139"/>
        <v>5</v>
      </c>
    </row>
    <row r="715" spans="2:10" ht="14.25" customHeight="1">
      <c r="B715" s="193" t="s">
        <v>315</v>
      </c>
      <c r="C715" s="143" t="s">
        <v>267</v>
      </c>
      <c r="D715" s="143" t="s">
        <v>277</v>
      </c>
      <c r="E715" s="189" t="s">
        <v>621</v>
      </c>
      <c r="F715" s="143" t="s">
        <v>338</v>
      </c>
      <c r="G715" s="194">
        <v>2</v>
      </c>
      <c r="H715" s="183">
        <f>'Прил. 7'!I1017</f>
        <v>3</v>
      </c>
      <c r="I715" s="183">
        <f>'Прил. 7'!J1017</f>
        <v>5</v>
      </c>
      <c r="J715" s="183">
        <f>'Прил. 7'!K1017</f>
        <v>5</v>
      </c>
    </row>
    <row r="716" spans="2:10" ht="14.25" customHeight="1">
      <c r="B716" s="193" t="s">
        <v>319</v>
      </c>
      <c r="C716" s="143" t="s">
        <v>267</v>
      </c>
      <c r="D716" s="143" t="s">
        <v>277</v>
      </c>
      <c r="E716" s="143" t="s">
        <v>320</v>
      </c>
      <c r="F716" s="143"/>
      <c r="G716" s="194"/>
      <c r="H716" s="183">
        <f>H717+H727</f>
        <v>3060.7999999999997</v>
      </c>
      <c r="I716" s="183">
        <f>I717</f>
        <v>3232</v>
      </c>
      <c r="J716" s="183">
        <f>J717</f>
        <v>3445</v>
      </c>
    </row>
    <row r="717" spans="2:10" ht="14.25" customHeight="1">
      <c r="B717" s="198" t="s">
        <v>345</v>
      </c>
      <c r="C717" s="143" t="s">
        <v>267</v>
      </c>
      <c r="D717" s="143" t="s">
        <v>277</v>
      </c>
      <c r="E717" s="189" t="s">
        <v>346</v>
      </c>
      <c r="F717" s="143"/>
      <c r="G717" s="194"/>
      <c r="H717" s="183">
        <f>H718+H721+H724</f>
        <v>3060.7999999999997</v>
      </c>
      <c r="I717" s="183">
        <f>I718+I721+I724</f>
        <v>3232</v>
      </c>
      <c r="J717" s="183">
        <f>J718+J721+J724</f>
        <v>3445</v>
      </c>
    </row>
    <row r="718" spans="2:10" ht="40.5" customHeight="1">
      <c r="B718" s="187" t="s">
        <v>323</v>
      </c>
      <c r="C718" s="143" t="s">
        <v>267</v>
      </c>
      <c r="D718" s="143" t="s">
        <v>277</v>
      </c>
      <c r="E718" s="189" t="s">
        <v>346</v>
      </c>
      <c r="F718" s="143" t="s">
        <v>324</v>
      </c>
      <c r="G718" s="194"/>
      <c r="H718" s="183">
        <f aca="true" t="shared" si="140" ref="H718:J719">H719</f>
        <v>2973.1</v>
      </c>
      <c r="I718" s="183">
        <f t="shared" si="140"/>
        <v>3137</v>
      </c>
      <c r="J718" s="183">
        <f t="shared" si="140"/>
        <v>3350</v>
      </c>
    </row>
    <row r="719" spans="2:10" ht="14.25" customHeight="1">
      <c r="B719" s="193" t="s">
        <v>325</v>
      </c>
      <c r="C719" s="143" t="s">
        <v>267</v>
      </c>
      <c r="D719" s="143" t="s">
        <v>277</v>
      </c>
      <c r="E719" s="189" t="s">
        <v>346</v>
      </c>
      <c r="F719" s="143" t="s">
        <v>326</v>
      </c>
      <c r="G719" s="194"/>
      <c r="H719" s="183">
        <f t="shared" si="140"/>
        <v>2973.1</v>
      </c>
      <c r="I719" s="183">
        <f t="shared" si="140"/>
        <v>3137</v>
      </c>
      <c r="J719" s="183">
        <f t="shared" si="140"/>
        <v>3350</v>
      </c>
    </row>
    <row r="720" spans="2:10" ht="14.25" customHeight="1">
      <c r="B720" s="193" t="s">
        <v>315</v>
      </c>
      <c r="C720" s="143" t="s">
        <v>267</v>
      </c>
      <c r="D720" s="143" t="s">
        <v>277</v>
      </c>
      <c r="E720" s="189" t="s">
        <v>346</v>
      </c>
      <c r="F720" s="143" t="s">
        <v>326</v>
      </c>
      <c r="G720" s="194">
        <v>2</v>
      </c>
      <c r="H720" s="183">
        <f>'Прил. 7'!I1022</f>
        <v>2973.1</v>
      </c>
      <c r="I720" s="183">
        <f>'Прил. 7'!J1022</f>
        <v>3137</v>
      </c>
      <c r="J720" s="183">
        <f>'Прил. 7'!K1022</f>
        <v>3350</v>
      </c>
    </row>
    <row r="721" spans="2:10" ht="14.25" customHeight="1">
      <c r="B721" s="196" t="s">
        <v>331</v>
      </c>
      <c r="C721" s="143" t="s">
        <v>267</v>
      </c>
      <c r="D721" s="143" t="s">
        <v>277</v>
      </c>
      <c r="E721" s="189" t="s">
        <v>346</v>
      </c>
      <c r="F721" s="143" t="s">
        <v>332</v>
      </c>
      <c r="G721" s="194"/>
      <c r="H721" s="183">
        <f aca="true" t="shared" si="141" ref="H721:J722">H722</f>
        <v>84.7</v>
      </c>
      <c r="I721" s="183">
        <f t="shared" si="141"/>
        <v>90</v>
      </c>
      <c r="J721" s="183">
        <f t="shared" si="141"/>
        <v>90</v>
      </c>
    </row>
    <row r="722" spans="2:10" ht="14.25" customHeight="1">
      <c r="B722" s="196" t="s">
        <v>333</v>
      </c>
      <c r="C722" s="143" t="s">
        <v>267</v>
      </c>
      <c r="D722" s="143" t="s">
        <v>277</v>
      </c>
      <c r="E722" s="189" t="s">
        <v>346</v>
      </c>
      <c r="F722" s="143" t="s">
        <v>334</v>
      </c>
      <c r="G722" s="194"/>
      <c r="H722" s="183">
        <f t="shared" si="141"/>
        <v>84.7</v>
      </c>
      <c r="I722" s="183">
        <f t="shared" si="141"/>
        <v>90</v>
      </c>
      <c r="J722" s="183">
        <f t="shared" si="141"/>
        <v>90</v>
      </c>
    </row>
    <row r="723" spans="2:10" ht="14.25" customHeight="1">
      <c r="B723" s="193" t="s">
        <v>315</v>
      </c>
      <c r="C723" s="143" t="s">
        <v>267</v>
      </c>
      <c r="D723" s="143" t="s">
        <v>277</v>
      </c>
      <c r="E723" s="189" t="s">
        <v>346</v>
      </c>
      <c r="F723" s="143" t="s">
        <v>334</v>
      </c>
      <c r="G723" s="194">
        <v>2</v>
      </c>
      <c r="H723" s="183">
        <f>'Прил. 7'!I1025</f>
        <v>84.7</v>
      </c>
      <c r="I723" s="183">
        <f>'Прил. 7'!J1025</f>
        <v>90</v>
      </c>
      <c r="J723" s="183">
        <f>'Прил. 7'!K1025</f>
        <v>90</v>
      </c>
    </row>
    <row r="724" spans="2:10" ht="14.25" customHeight="1">
      <c r="B724" s="196" t="s">
        <v>335</v>
      </c>
      <c r="C724" s="143" t="s">
        <v>267</v>
      </c>
      <c r="D724" s="143" t="s">
        <v>277</v>
      </c>
      <c r="E724" s="189" t="s">
        <v>346</v>
      </c>
      <c r="F724" s="143" t="s">
        <v>336</v>
      </c>
      <c r="G724" s="194"/>
      <c r="H724" s="183">
        <f aca="true" t="shared" si="142" ref="H724:J725">H725</f>
        <v>3</v>
      </c>
      <c r="I724" s="183">
        <f t="shared" si="142"/>
        <v>5</v>
      </c>
      <c r="J724" s="183">
        <f t="shared" si="142"/>
        <v>5</v>
      </c>
    </row>
    <row r="725" spans="2:10" ht="14.25" customHeight="1">
      <c r="B725" s="196" t="s">
        <v>337</v>
      </c>
      <c r="C725" s="143" t="s">
        <v>267</v>
      </c>
      <c r="D725" s="143" t="s">
        <v>277</v>
      </c>
      <c r="E725" s="189" t="s">
        <v>346</v>
      </c>
      <c r="F725" s="143" t="s">
        <v>338</v>
      </c>
      <c r="G725" s="194"/>
      <c r="H725" s="183">
        <f t="shared" si="142"/>
        <v>3</v>
      </c>
      <c r="I725" s="183">
        <f t="shared" si="142"/>
        <v>5</v>
      </c>
      <c r="J725" s="183">
        <f t="shared" si="142"/>
        <v>5</v>
      </c>
    </row>
    <row r="726" spans="2:10" ht="14.25" customHeight="1">
      <c r="B726" s="193" t="s">
        <v>315</v>
      </c>
      <c r="C726" s="143" t="s">
        <v>267</v>
      </c>
      <c r="D726" s="143" t="s">
        <v>277</v>
      </c>
      <c r="E726" s="189" t="s">
        <v>346</v>
      </c>
      <c r="F726" s="143" t="s">
        <v>338</v>
      </c>
      <c r="G726" s="194">
        <v>2</v>
      </c>
      <c r="H726" s="183">
        <f>'Прил. 7'!I1028</f>
        <v>3</v>
      </c>
      <c r="I726" s="183">
        <f>'Прил. 7'!J1028</f>
        <v>5</v>
      </c>
      <c r="J726" s="183">
        <f>'Прил. 7'!K1028</f>
        <v>5</v>
      </c>
    </row>
    <row r="727" spans="2:10" ht="40.5" customHeight="1" hidden="1">
      <c r="B727" s="190" t="s">
        <v>327</v>
      </c>
      <c r="C727" s="143" t="s">
        <v>267</v>
      </c>
      <c r="D727" s="143" t="s">
        <v>277</v>
      </c>
      <c r="E727" s="12" t="s">
        <v>328</v>
      </c>
      <c r="F727" s="143"/>
      <c r="G727" s="194"/>
      <c r="H727" s="183">
        <f aca="true" t="shared" si="143" ref="H727:J729">H728</f>
        <v>0</v>
      </c>
      <c r="I727" s="183">
        <f t="shared" si="143"/>
        <v>0</v>
      </c>
      <c r="J727" s="183">
        <f t="shared" si="143"/>
        <v>0</v>
      </c>
    </row>
    <row r="728" spans="2:10" ht="40.5" customHeight="1" hidden="1">
      <c r="B728" s="192" t="s">
        <v>323</v>
      </c>
      <c r="C728" s="143" t="s">
        <v>267</v>
      </c>
      <c r="D728" s="143" t="s">
        <v>277</v>
      </c>
      <c r="E728" s="191" t="s">
        <v>328</v>
      </c>
      <c r="F728" s="143" t="s">
        <v>324</v>
      </c>
      <c r="G728" s="143"/>
      <c r="H728" s="183">
        <f t="shared" si="143"/>
        <v>0</v>
      </c>
      <c r="I728" s="183">
        <f t="shared" si="143"/>
        <v>0</v>
      </c>
      <c r="J728" s="183">
        <f t="shared" si="143"/>
        <v>0</v>
      </c>
    </row>
    <row r="729" spans="2:10" ht="14.25" customHeight="1" hidden="1">
      <c r="B729" s="193" t="s">
        <v>325</v>
      </c>
      <c r="C729" s="143" t="s">
        <v>267</v>
      </c>
      <c r="D729" s="143" t="s">
        <v>277</v>
      </c>
      <c r="E729" s="191" t="s">
        <v>328</v>
      </c>
      <c r="F729" s="143" t="s">
        <v>398</v>
      </c>
      <c r="G729" s="143"/>
      <c r="H729" s="183">
        <f t="shared" si="143"/>
        <v>0</v>
      </c>
      <c r="I729" s="183">
        <f t="shared" si="143"/>
        <v>0</v>
      </c>
      <c r="J729" s="183">
        <f t="shared" si="143"/>
        <v>0</v>
      </c>
    </row>
    <row r="730" spans="2:10" ht="14.25" customHeight="1" hidden="1">
      <c r="B730" s="193" t="s">
        <v>316</v>
      </c>
      <c r="C730" s="143" t="s">
        <v>267</v>
      </c>
      <c r="D730" s="143" t="s">
        <v>277</v>
      </c>
      <c r="E730" s="191" t="s">
        <v>328</v>
      </c>
      <c r="F730" s="143" t="s">
        <v>398</v>
      </c>
      <c r="G730" s="143" t="s">
        <v>377</v>
      </c>
      <c r="H730" s="183">
        <f>'Прил. 7'!I1031</f>
        <v>0</v>
      </c>
      <c r="I730" s="183">
        <f>'Прил. 7'!J1031</f>
        <v>0</v>
      </c>
      <c r="J730" s="183">
        <f>'Прил. 7'!K1031</f>
        <v>0</v>
      </c>
    </row>
    <row r="731" spans="2:10" ht="12.75" customHeight="1">
      <c r="B731" s="184" t="s">
        <v>278</v>
      </c>
      <c r="C731" s="142" t="s">
        <v>279</v>
      </c>
      <c r="D731" s="142"/>
      <c r="E731" s="189"/>
      <c r="F731" s="143"/>
      <c r="G731" s="142"/>
      <c r="H731" s="182">
        <f>H737+H798</f>
        <v>11689.7</v>
      </c>
      <c r="I731" s="182">
        <f>I737+I798</f>
        <v>11212</v>
      </c>
      <c r="J731" s="182">
        <f>J737+J798</f>
        <v>12145</v>
      </c>
    </row>
    <row r="732" spans="2:10" ht="12.75" customHeight="1">
      <c r="B732" s="184" t="s">
        <v>314</v>
      </c>
      <c r="C732" s="142"/>
      <c r="D732" s="142"/>
      <c r="E732" s="142"/>
      <c r="F732" s="142"/>
      <c r="G732" s="142" t="s">
        <v>623</v>
      </c>
      <c r="H732" s="182">
        <f>H748+H760</f>
        <v>0</v>
      </c>
      <c r="I732" s="182">
        <f>I748+I760</f>
        <v>0</v>
      </c>
      <c r="J732" s="182">
        <f>J748+J760</f>
        <v>0</v>
      </c>
    </row>
    <row r="733" spans="2:10" ht="12.75" customHeight="1">
      <c r="B733" s="184" t="s">
        <v>315</v>
      </c>
      <c r="C733" s="142"/>
      <c r="D733" s="142"/>
      <c r="E733" s="142"/>
      <c r="F733" s="142"/>
      <c r="G733" s="142" t="s">
        <v>339</v>
      </c>
      <c r="H733" s="182">
        <f>H749+H761+H777+H803+H806+H809+H753+H786+H795+H791+H765+H772</f>
        <v>11587.7</v>
      </c>
      <c r="I733" s="182">
        <f>I749+I761+I777+I803+I806+I809+I753+I786+I795+I791+I765</f>
        <v>11212</v>
      </c>
      <c r="J733" s="182">
        <f>J749+J761+J777+J803+J806+J809+J753+J786+J795+J791+J765</f>
        <v>12145</v>
      </c>
    </row>
    <row r="734" spans="2:10" ht="12.75" customHeight="1">
      <c r="B734" s="294" t="s">
        <v>316</v>
      </c>
      <c r="C734" s="142"/>
      <c r="D734" s="142"/>
      <c r="E734" s="142"/>
      <c r="F734" s="142"/>
      <c r="G734" s="142" t="s">
        <v>377</v>
      </c>
      <c r="H734" s="182">
        <f>H754+H766+H741</f>
        <v>102</v>
      </c>
      <c r="I734" s="182">
        <f>I754+I766</f>
        <v>0</v>
      </c>
      <c r="J734" s="182">
        <f>J754+J766</f>
        <v>0</v>
      </c>
    </row>
    <row r="735" spans="2:10" ht="12.75" customHeight="1">
      <c r="B735" s="184" t="s">
        <v>317</v>
      </c>
      <c r="C735" s="142"/>
      <c r="D735" s="142"/>
      <c r="E735" s="142"/>
      <c r="F735" s="142"/>
      <c r="G735" s="142" t="s">
        <v>349</v>
      </c>
      <c r="H735" s="182">
        <f>H797</f>
        <v>0</v>
      </c>
      <c r="I735" s="182">
        <f>I797</f>
        <v>0</v>
      </c>
      <c r="J735" s="182">
        <f>J797</f>
        <v>0</v>
      </c>
    </row>
    <row r="736" spans="2:10" ht="12.75" customHeight="1">
      <c r="B736" s="184" t="s">
        <v>318</v>
      </c>
      <c r="C736" s="142"/>
      <c r="D736" s="142"/>
      <c r="E736" s="142"/>
      <c r="F736" s="142"/>
      <c r="G736" s="142" t="s">
        <v>624</v>
      </c>
      <c r="H736" s="182"/>
      <c r="I736" s="182"/>
      <c r="J736" s="182"/>
    </row>
    <row r="737" spans="2:10" ht="12.75" customHeight="1">
      <c r="B737" s="238" t="s">
        <v>280</v>
      </c>
      <c r="C737" s="186" t="s">
        <v>279</v>
      </c>
      <c r="D737" s="186" t="s">
        <v>281</v>
      </c>
      <c r="E737" s="143"/>
      <c r="F737" s="143"/>
      <c r="G737" s="143"/>
      <c r="H737" s="183">
        <f>H742+H778+H741+H782</f>
        <v>9003.2</v>
      </c>
      <c r="I737" s="183">
        <f>I742+I778+I741+I782</f>
        <v>8379</v>
      </c>
      <c r="J737" s="183">
        <f>J742+J778+J741+J782</f>
        <v>9100</v>
      </c>
    </row>
    <row r="738" spans="2:10" ht="27" customHeight="1">
      <c r="B738" s="193" t="s">
        <v>471</v>
      </c>
      <c r="C738" s="143" t="s">
        <v>279</v>
      </c>
      <c r="D738" s="143" t="s">
        <v>281</v>
      </c>
      <c r="E738" s="189" t="s">
        <v>472</v>
      </c>
      <c r="F738" s="143"/>
      <c r="G738" s="143"/>
      <c r="H738" s="183">
        <f aca="true" t="shared" si="144" ref="H738:J740">H739</f>
        <v>102</v>
      </c>
      <c r="I738" s="183">
        <f t="shared" si="144"/>
        <v>0</v>
      </c>
      <c r="J738" s="183">
        <f t="shared" si="144"/>
        <v>0</v>
      </c>
    </row>
    <row r="739" spans="2:10" ht="12.75" customHeight="1">
      <c r="B739" s="187" t="s">
        <v>403</v>
      </c>
      <c r="C739" s="143" t="s">
        <v>279</v>
      </c>
      <c r="D739" s="143" t="s">
        <v>281</v>
      </c>
      <c r="E739" s="189" t="s">
        <v>472</v>
      </c>
      <c r="F739" s="143" t="s">
        <v>404</v>
      </c>
      <c r="G739" s="143"/>
      <c r="H739" s="183">
        <f t="shared" si="144"/>
        <v>102</v>
      </c>
      <c r="I739" s="183">
        <f t="shared" si="144"/>
        <v>0</v>
      </c>
      <c r="J739" s="183">
        <f t="shared" si="144"/>
        <v>0</v>
      </c>
    </row>
    <row r="740" spans="2:10" ht="12.75" customHeight="1">
      <c r="B740" s="193" t="s">
        <v>194</v>
      </c>
      <c r="C740" s="143" t="s">
        <v>279</v>
      </c>
      <c r="D740" s="143" t="s">
        <v>281</v>
      </c>
      <c r="E740" s="189" t="s">
        <v>472</v>
      </c>
      <c r="F740" s="143" t="s">
        <v>422</v>
      </c>
      <c r="G740" s="143"/>
      <c r="H740" s="183">
        <f t="shared" si="144"/>
        <v>102</v>
      </c>
      <c r="I740" s="183">
        <f t="shared" si="144"/>
        <v>0</v>
      </c>
      <c r="J740" s="183">
        <f t="shared" si="144"/>
        <v>0</v>
      </c>
    </row>
    <row r="741" spans="2:10" ht="12.75" customHeight="1">
      <c r="B741" s="196" t="s">
        <v>316</v>
      </c>
      <c r="C741" s="143" t="s">
        <v>279</v>
      </c>
      <c r="D741" s="143" t="s">
        <v>281</v>
      </c>
      <c r="E741" s="189" t="s">
        <v>472</v>
      </c>
      <c r="F741" s="143" t="s">
        <v>422</v>
      </c>
      <c r="G741" s="143" t="s">
        <v>377</v>
      </c>
      <c r="H741" s="183">
        <f>'Прил. 7'!I599</f>
        <v>102</v>
      </c>
      <c r="I741" s="183"/>
      <c r="J741" s="183"/>
    </row>
    <row r="742" spans="2:10" ht="28.5" customHeight="1">
      <c r="B742" s="218" t="s">
        <v>591</v>
      </c>
      <c r="C742" s="143" t="s">
        <v>279</v>
      </c>
      <c r="D742" s="143" t="s">
        <v>281</v>
      </c>
      <c r="E742" s="42" t="s">
        <v>592</v>
      </c>
      <c r="F742" s="143"/>
      <c r="G742" s="143"/>
      <c r="H742" s="183">
        <f>H743+H750+H756+H762+H768</f>
        <v>8831.2</v>
      </c>
      <c r="I742" s="183">
        <f>I743</f>
        <v>8279</v>
      </c>
      <c r="J742" s="183">
        <f>J743</f>
        <v>9000</v>
      </c>
    </row>
    <row r="743" spans="2:10" ht="28.5">
      <c r="B743" s="195" t="s">
        <v>625</v>
      </c>
      <c r="C743" s="143" t="s">
        <v>279</v>
      </c>
      <c r="D743" s="143" t="s">
        <v>281</v>
      </c>
      <c r="E743" s="42" t="s">
        <v>626</v>
      </c>
      <c r="F743" s="143"/>
      <c r="G743" s="143"/>
      <c r="H743" s="183">
        <f>H744</f>
        <v>2765.2</v>
      </c>
      <c r="I743" s="183">
        <f>I744+I756</f>
        <v>8279</v>
      </c>
      <c r="J743" s="183">
        <f>J744+J756</f>
        <v>9000</v>
      </c>
    </row>
    <row r="744" spans="2:10" ht="54" customHeight="1">
      <c r="B744" s="195" t="s">
        <v>627</v>
      </c>
      <c r="C744" s="143" t="s">
        <v>279</v>
      </c>
      <c r="D744" s="143" t="s">
        <v>281</v>
      </c>
      <c r="E744" s="42" t="s">
        <v>626</v>
      </c>
      <c r="F744" s="143"/>
      <c r="G744" s="143"/>
      <c r="H744" s="183">
        <f>H745</f>
        <v>2765.2</v>
      </c>
      <c r="I744" s="183">
        <f aca="true" t="shared" si="145" ref="I744:J746">I745</f>
        <v>2917</v>
      </c>
      <c r="J744" s="183">
        <f t="shared" si="145"/>
        <v>3250</v>
      </c>
    </row>
    <row r="745" spans="2:10" ht="12.75" customHeight="1">
      <c r="B745" s="198" t="s">
        <v>628</v>
      </c>
      <c r="C745" s="143" t="s">
        <v>279</v>
      </c>
      <c r="D745" s="143" t="s">
        <v>281</v>
      </c>
      <c r="E745" s="42" t="s">
        <v>626</v>
      </c>
      <c r="F745" s="143"/>
      <c r="G745" s="143"/>
      <c r="H745" s="183">
        <f>H746</f>
        <v>2765.2</v>
      </c>
      <c r="I745" s="183">
        <f t="shared" si="145"/>
        <v>2917</v>
      </c>
      <c r="J745" s="183">
        <f t="shared" si="145"/>
        <v>3250</v>
      </c>
    </row>
    <row r="746" spans="2:10" ht="15.75" customHeight="1">
      <c r="B746" s="193" t="s">
        <v>520</v>
      </c>
      <c r="C746" s="143" t="s">
        <v>279</v>
      </c>
      <c r="D746" s="143" t="s">
        <v>281</v>
      </c>
      <c r="E746" s="42" t="s">
        <v>626</v>
      </c>
      <c r="F746" s="137">
        <v>600</v>
      </c>
      <c r="G746" s="143"/>
      <c r="H746" s="183">
        <f>H747</f>
        <v>2765.2</v>
      </c>
      <c r="I746" s="183">
        <f t="shared" si="145"/>
        <v>2917</v>
      </c>
      <c r="J746" s="183">
        <f t="shared" si="145"/>
        <v>3250</v>
      </c>
    </row>
    <row r="747" spans="2:10" ht="12.75" customHeight="1">
      <c r="B747" s="193" t="s">
        <v>522</v>
      </c>
      <c r="C747" s="143" t="s">
        <v>279</v>
      </c>
      <c r="D747" s="143" t="s">
        <v>281</v>
      </c>
      <c r="E747" s="42" t="s">
        <v>626</v>
      </c>
      <c r="F747" s="137">
        <v>610</v>
      </c>
      <c r="G747" s="143"/>
      <c r="H747" s="183">
        <f>H748+H749</f>
        <v>2765.2</v>
      </c>
      <c r="I747" s="183">
        <f>I748+I749</f>
        <v>2917</v>
      </c>
      <c r="J747" s="183">
        <f>J748+J749</f>
        <v>3250</v>
      </c>
    </row>
    <row r="748" spans="2:10" ht="14.25" customHeight="1">
      <c r="B748" s="193" t="s">
        <v>314</v>
      </c>
      <c r="C748" s="143" t="s">
        <v>279</v>
      </c>
      <c r="D748" s="143" t="s">
        <v>281</v>
      </c>
      <c r="E748" s="42" t="s">
        <v>626</v>
      </c>
      <c r="F748" s="137">
        <v>610</v>
      </c>
      <c r="G748" s="143" t="s">
        <v>623</v>
      </c>
      <c r="H748" s="183"/>
      <c r="I748" s="183"/>
      <c r="J748" s="183"/>
    </row>
    <row r="749" spans="2:10" ht="14.25" customHeight="1">
      <c r="B749" s="193" t="s">
        <v>315</v>
      </c>
      <c r="C749" s="143" t="s">
        <v>279</v>
      </c>
      <c r="D749" s="143" t="s">
        <v>281</v>
      </c>
      <c r="E749" s="42" t="s">
        <v>626</v>
      </c>
      <c r="F749" s="137">
        <v>610</v>
      </c>
      <c r="G749" s="143" t="s">
        <v>339</v>
      </c>
      <c r="H749" s="183">
        <f>'Прил. 7'!I1111</f>
        <v>2765.2</v>
      </c>
      <c r="I749" s="183">
        <f>'Прил. 7'!J1111</f>
        <v>2917</v>
      </c>
      <c r="J749" s="183">
        <f>'Прил. 7'!K1111</f>
        <v>3250</v>
      </c>
    </row>
    <row r="750" spans="2:10" ht="54" customHeight="1" hidden="1">
      <c r="B750" s="193" t="s">
        <v>629</v>
      </c>
      <c r="C750" s="143" t="s">
        <v>279</v>
      </c>
      <c r="D750" s="143" t="s">
        <v>281</v>
      </c>
      <c r="E750" s="12" t="s">
        <v>630</v>
      </c>
      <c r="F750" s="137"/>
      <c r="G750" s="143"/>
      <c r="H750" s="144">
        <f aca="true" t="shared" si="146" ref="H750:J751">H751</f>
        <v>0</v>
      </c>
      <c r="I750" s="144">
        <f t="shared" si="146"/>
        <v>0</v>
      </c>
      <c r="J750" s="144">
        <f t="shared" si="146"/>
        <v>0</v>
      </c>
    </row>
    <row r="751" spans="2:10" ht="14.25" customHeight="1" hidden="1">
      <c r="B751" s="193" t="s">
        <v>520</v>
      </c>
      <c r="C751" s="143" t="s">
        <v>279</v>
      </c>
      <c r="D751" s="143" t="s">
        <v>281</v>
      </c>
      <c r="E751" s="12" t="s">
        <v>630</v>
      </c>
      <c r="F751" s="137">
        <v>600</v>
      </c>
      <c r="G751" s="143"/>
      <c r="H751" s="144">
        <f t="shared" si="146"/>
        <v>0</v>
      </c>
      <c r="I751" s="144">
        <f t="shared" si="146"/>
        <v>0</v>
      </c>
      <c r="J751" s="144">
        <f t="shared" si="146"/>
        <v>0</v>
      </c>
    </row>
    <row r="752" spans="2:10" ht="14.25" customHeight="1" hidden="1">
      <c r="B752" s="193" t="s">
        <v>522</v>
      </c>
      <c r="C752" s="143" t="s">
        <v>279</v>
      </c>
      <c r="D752" s="143" t="s">
        <v>281</v>
      </c>
      <c r="E752" s="12" t="s">
        <v>630</v>
      </c>
      <c r="F752" s="137">
        <v>610</v>
      </c>
      <c r="G752" s="143"/>
      <c r="H752" s="144">
        <f>H753+H754+H755</f>
        <v>0</v>
      </c>
      <c r="I752" s="144">
        <f>I753+I754+I755</f>
        <v>0</v>
      </c>
      <c r="J752" s="144">
        <f>J753+J754+J755</f>
        <v>0</v>
      </c>
    </row>
    <row r="753" spans="2:10" ht="14.25" customHeight="1" hidden="1">
      <c r="B753" s="193" t="s">
        <v>315</v>
      </c>
      <c r="C753" s="143" t="s">
        <v>279</v>
      </c>
      <c r="D753" s="143" t="s">
        <v>281</v>
      </c>
      <c r="E753" s="12" t="s">
        <v>630</v>
      </c>
      <c r="F753" s="137">
        <v>610</v>
      </c>
      <c r="G753" s="143" t="s">
        <v>339</v>
      </c>
      <c r="H753" s="144">
        <f>'Прил. 7'!I1115</f>
        <v>0</v>
      </c>
      <c r="I753" s="144">
        <f>'Прил. 7'!J1115</f>
        <v>0</v>
      </c>
      <c r="J753" s="144">
        <f>'Прил. 7'!K1115</f>
        <v>0</v>
      </c>
    </row>
    <row r="754" spans="2:10" ht="14.25" customHeight="1" hidden="1">
      <c r="B754" s="196" t="s">
        <v>316</v>
      </c>
      <c r="C754" s="143" t="s">
        <v>279</v>
      </c>
      <c r="D754" s="143" t="s">
        <v>281</v>
      </c>
      <c r="E754" s="12" t="s">
        <v>630</v>
      </c>
      <c r="F754" s="137">
        <v>610</v>
      </c>
      <c r="G754" s="143" t="s">
        <v>377</v>
      </c>
      <c r="H754" s="144">
        <f>'Прил. 7'!I1116</f>
        <v>0</v>
      </c>
      <c r="I754" s="144">
        <f>'Прил. 7'!J1116</f>
        <v>0</v>
      </c>
      <c r="J754" s="144">
        <f>'Прил. 7'!K1116</f>
        <v>0</v>
      </c>
    </row>
    <row r="755" spans="2:10" ht="14.25" customHeight="1" hidden="1">
      <c r="B755" s="196" t="s">
        <v>317</v>
      </c>
      <c r="C755" s="143" t="s">
        <v>279</v>
      </c>
      <c r="D755" s="143" t="s">
        <v>281</v>
      </c>
      <c r="E755" s="12" t="s">
        <v>630</v>
      </c>
      <c r="F755" s="137">
        <v>610</v>
      </c>
      <c r="G755" s="143" t="s">
        <v>349</v>
      </c>
      <c r="H755" s="144">
        <f>'Прил. 7'!I1117</f>
        <v>0</v>
      </c>
      <c r="I755" s="144">
        <f>'Прил. 7'!J1117</f>
        <v>0</v>
      </c>
      <c r="J755" s="144">
        <f>'Прил. 7'!K1117</f>
        <v>0</v>
      </c>
    </row>
    <row r="756" spans="2:10" ht="66.75" customHeight="1">
      <c r="B756" s="195" t="s">
        <v>631</v>
      </c>
      <c r="C756" s="143" t="s">
        <v>279</v>
      </c>
      <c r="D756" s="143" t="s">
        <v>281</v>
      </c>
      <c r="E756" s="219" t="s">
        <v>632</v>
      </c>
      <c r="F756" s="143"/>
      <c r="G756" s="143"/>
      <c r="H756" s="183">
        <f aca="true" t="shared" si="147" ref="H756:J758">H757</f>
        <v>5572</v>
      </c>
      <c r="I756" s="183">
        <f t="shared" si="147"/>
        <v>5362</v>
      </c>
      <c r="J756" s="183">
        <f t="shared" si="147"/>
        <v>5750</v>
      </c>
    </row>
    <row r="757" spans="2:10" ht="12.75" customHeight="1">
      <c r="B757" s="198" t="s">
        <v>628</v>
      </c>
      <c r="C757" s="143" t="s">
        <v>279</v>
      </c>
      <c r="D757" s="143" t="s">
        <v>281</v>
      </c>
      <c r="E757" s="219" t="s">
        <v>632</v>
      </c>
      <c r="F757" s="143"/>
      <c r="G757" s="143"/>
      <c r="H757" s="183">
        <f t="shared" si="147"/>
        <v>5572</v>
      </c>
      <c r="I757" s="183">
        <f t="shared" si="147"/>
        <v>5362</v>
      </c>
      <c r="J757" s="183">
        <f t="shared" si="147"/>
        <v>5750</v>
      </c>
    </row>
    <row r="758" spans="2:10" ht="15.75" customHeight="1">
      <c r="B758" s="193" t="s">
        <v>520</v>
      </c>
      <c r="C758" s="143" t="s">
        <v>279</v>
      </c>
      <c r="D758" s="143" t="s">
        <v>281</v>
      </c>
      <c r="E758" s="219" t="s">
        <v>632</v>
      </c>
      <c r="F758" s="137">
        <v>600</v>
      </c>
      <c r="G758" s="143"/>
      <c r="H758" s="183">
        <f t="shared" si="147"/>
        <v>5572</v>
      </c>
      <c r="I758" s="183">
        <f t="shared" si="147"/>
        <v>5362</v>
      </c>
      <c r="J758" s="183">
        <f t="shared" si="147"/>
        <v>5750</v>
      </c>
    </row>
    <row r="759" spans="2:10" ht="12.75" customHeight="1">
      <c r="B759" s="193" t="s">
        <v>522</v>
      </c>
      <c r="C759" s="143" t="s">
        <v>279</v>
      </c>
      <c r="D759" s="143" t="s">
        <v>281</v>
      </c>
      <c r="E759" s="219" t="s">
        <v>632</v>
      </c>
      <c r="F759" s="137">
        <v>610</v>
      </c>
      <c r="G759" s="143"/>
      <c r="H759" s="183">
        <f>H761</f>
        <v>5572</v>
      </c>
      <c r="I759" s="183">
        <f>I760+I761</f>
        <v>5362</v>
      </c>
      <c r="J759" s="183">
        <f>J760+J761</f>
        <v>5750</v>
      </c>
    </row>
    <row r="760" spans="2:10" ht="14.25" customHeight="1" hidden="1">
      <c r="B760" s="193" t="s">
        <v>314</v>
      </c>
      <c r="C760" s="143" t="s">
        <v>279</v>
      </c>
      <c r="D760" s="143" t="s">
        <v>281</v>
      </c>
      <c r="E760" s="219" t="s">
        <v>632</v>
      </c>
      <c r="F760" s="137">
        <v>610</v>
      </c>
      <c r="G760" s="143" t="s">
        <v>623</v>
      </c>
      <c r="H760" s="183"/>
      <c r="I760" s="183"/>
      <c r="J760" s="183"/>
    </row>
    <row r="761" spans="2:10" ht="14.25" customHeight="1">
      <c r="B761" s="193" t="s">
        <v>315</v>
      </c>
      <c r="C761" s="143" t="s">
        <v>279</v>
      </c>
      <c r="D761" s="143" t="s">
        <v>281</v>
      </c>
      <c r="E761" s="219" t="s">
        <v>632</v>
      </c>
      <c r="F761" s="137">
        <v>610</v>
      </c>
      <c r="G761" s="143" t="s">
        <v>339</v>
      </c>
      <c r="H761" s="183">
        <f>'Прил. 7'!I1123</f>
        <v>5572</v>
      </c>
      <c r="I761" s="183">
        <f>'Прил. 7'!J1123</f>
        <v>5362</v>
      </c>
      <c r="J761" s="183">
        <f>'Прил. 7'!K1123</f>
        <v>5750</v>
      </c>
    </row>
    <row r="762" spans="2:10" ht="14.25" hidden="1">
      <c r="B762" s="148" t="s">
        <v>633</v>
      </c>
      <c r="C762" s="204" t="s">
        <v>279</v>
      </c>
      <c r="D762" s="204" t="s">
        <v>281</v>
      </c>
      <c r="E762" s="124" t="s">
        <v>634</v>
      </c>
      <c r="F762" s="244"/>
      <c r="G762" s="204"/>
      <c r="H762" s="183">
        <f aca="true" t="shared" si="148" ref="H762:J763">H763</f>
        <v>0</v>
      </c>
      <c r="I762" s="183">
        <f t="shared" si="148"/>
        <v>0</v>
      </c>
      <c r="J762" s="183">
        <f t="shared" si="148"/>
        <v>0</v>
      </c>
    </row>
    <row r="763" spans="2:10" ht="14.25" customHeight="1" hidden="1">
      <c r="B763" s="211" t="s">
        <v>331</v>
      </c>
      <c r="C763" s="204" t="s">
        <v>279</v>
      </c>
      <c r="D763" s="204" t="s">
        <v>281</v>
      </c>
      <c r="E763" s="124" t="s">
        <v>634</v>
      </c>
      <c r="F763" s="244"/>
      <c r="G763" s="204"/>
      <c r="H763" s="183">
        <f t="shared" si="148"/>
        <v>0</v>
      </c>
      <c r="I763" s="183">
        <f t="shared" si="148"/>
        <v>0</v>
      </c>
      <c r="J763" s="183">
        <f t="shared" si="148"/>
        <v>0</v>
      </c>
    </row>
    <row r="764" spans="2:10" ht="14.25" customHeight="1" hidden="1">
      <c r="B764" s="211" t="s">
        <v>333</v>
      </c>
      <c r="C764" s="204" t="s">
        <v>279</v>
      </c>
      <c r="D764" s="204" t="s">
        <v>281</v>
      </c>
      <c r="E764" s="124" t="s">
        <v>634</v>
      </c>
      <c r="F764" s="244">
        <v>600</v>
      </c>
      <c r="G764" s="204"/>
      <c r="H764" s="183">
        <f>H765+H766</f>
        <v>0</v>
      </c>
      <c r="I764" s="183">
        <f>I765</f>
        <v>0</v>
      </c>
      <c r="J764" s="183">
        <f>J765</f>
        <v>0</v>
      </c>
    </row>
    <row r="765" spans="2:10" ht="14.25" customHeight="1" hidden="1">
      <c r="B765" s="206" t="s">
        <v>315</v>
      </c>
      <c r="C765" s="204" t="s">
        <v>279</v>
      </c>
      <c r="D765" s="204" t="s">
        <v>281</v>
      </c>
      <c r="E765" s="124" t="s">
        <v>634</v>
      </c>
      <c r="F765" s="244">
        <v>610</v>
      </c>
      <c r="G765" s="204" t="s">
        <v>339</v>
      </c>
      <c r="H765" s="183">
        <v>0</v>
      </c>
      <c r="I765" s="183">
        <f>I766+I767</f>
        <v>0</v>
      </c>
      <c r="J765" s="183">
        <f>J766+J767</f>
        <v>0</v>
      </c>
    </row>
    <row r="766" spans="2:10" ht="14.25" customHeight="1" hidden="1">
      <c r="B766" s="211" t="s">
        <v>316</v>
      </c>
      <c r="C766" s="204" t="s">
        <v>279</v>
      </c>
      <c r="D766" s="204" t="s">
        <v>281</v>
      </c>
      <c r="E766" s="124" t="s">
        <v>634</v>
      </c>
      <c r="F766" s="244">
        <v>610</v>
      </c>
      <c r="G766" s="204" t="s">
        <v>377</v>
      </c>
      <c r="H766" s="183">
        <v>0</v>
      </c>
      <c r="I766" s="183">
        <f>'Прил. 7'!J1128</f>
        <v>0</v>
      </c>
      <c r="J766" s="183">
        <f>'Прил. 7'!K1128</f>
        <v>0</v>
      </c>
    </row>
    <row r="767" spans="2:10" ht="14.25" customHeight="1" hidden="1">
      <c r="B767" s="206" t="s">
        <v>316</v>
      </c>
      <c r="C767" s="204" t="s">
        <v>279</v>
      </c>
      <c r="D767" s="204" t="s">
        <v>281</v>
      </c>
      <c r="E767" s="124" t="s">
        <v>634</v>
      </c>
      <c r="F767" s="244">
        <v>610</v>
      </c>
      <c r="G767" s="204" t="s">
        <v>377</v>
      </c>
      <c r="H767" s="183"/>
      <c r="I767" s="183"/>
      <c r="J767" s="183"/>
    </row>
    <row r="768" spans="2:10" ht="28.5">
      <c r="B768" s="210" t="s">
        <v>635</v>
      </c>
      <c r="C768" s="204" t="s">
        <v>279</v>
      </c>
      <c r="D768" s="204" t="s">
        <v>281</v>
      </c>
      <c r="E768" s="278" t="s">
        <v>636</v>
      </c>
      <c r="F768" s="244">
        <v>610</v>
      </c>
      <c r="G768" s="204"/>
      <c r="H768" s="183">
        <f aca="true" t="shared" si="149" ref="H768:J770">H769</f>
        <v>494</v>
      </c>
      <c r="I768" s="183">
        <f t="shared" si="149"/>
        <v>0</v>
      </c>
      <c r="J768" s="183">
        <f t="shared" si="149"/>
        <v>0</v>
      </c>
    </row>
    <row r="769" spans="2:10" ht="14.25" customHeight="1">
      <c r="B769" s="330" t="s">
        <v>628</v>
      </c>
      <c r="C769" s="204" t="s">
        <v>279</v>
      </c>
      <c r="D769" s="204" t="s">
        <v>281</v>
      </c>
      <c r="E769" s="278" t="s">
        <v>636</v>
      </c>
      <c r="F769" s="244">
        <v>610</v>
      </c>
      <c r="G769" s="204"/>
      <c r="H769" s="183">
        <f t="shared" si="149"/>
        <v>494</v>
      </c>
      <c r="I769" s="183">
        <f t="shared" si="149"/>
        <v>0</v>
      </c>
      <c r="J769" s="183">
        <f t="shared" si="149"/>
        <v>0</v>
      </c>
    </row>
    <row r="770" spans="2:10" ht="14.25" customHeight="1">
      <c r="B770" s="217" t="s">
        <v>520</v>
      </c>
      <c r="C770" s="204" t="s">
        <v>279</v>
      </c>
      <c r="D770" s="204" t="s">
        <v>281</v>
      </c>
      <c r="E770" s="278" t="s">
        <v>636</v>
      </c>
      <c r="F770" s="244">
        <v>610</v>
      </c>
      <c r="G770" s="204"/>
      <c r="H770" s="183">
        <f t="shared" si="149"/>
        <v>494</v>
      </c>
      <c r="I770" s="183">
        <f t="shared" si="149"/>
        <v>0</v>
      </c>
      <c r="J770" s="183">
        <f t="shared" si="149"/>
        <v>0</v>
      </c>
    </row>
    <row r="771" spans="2:10" ht="14.25" customHeight="1">
      <c r="B771" s="217" t="s">
        <v>522</v>
      </c>
      <c r="C771" s="204" t="s">
        <v>279</v>
      </c>
      <c r="D771" s="204" t="s">
        <v>281</v>
      </c>
      <c r="E771" s="278" t="s">
        <v>636</v>
      </c>
      <c r="F771" s="244">
        <v>610</v>
      </c>
      <c r="G771" s="204"/>
      <c r="H771" s="183">
        <f>H772+H773</f>
        <v>494</v>
      </c>
      <c r="I771" s="183">
        <f>I772+I773</f>
        <v>0</v>
      </c>
      <c r="J771" s="183">
        <f>J772+J773</f>
        <v>0</v>
      </c>
    </row>
    <row r="772" spans="2:10" ht="14.25" customHeight="1">
      <c r="B772" s="267" t="s">
        <v>315</v>
      </c>
      <c r="C772" s="204" t="s">
        <v>279</v>
      </c>
      <c r="D772" s="204" t="s">
        <v>281</v>
      </c>
      <c r="E772" s="278" t="s">
        <v>636</v>
      </c>
      <c r="F772" s="244">
        <v>610</v>
      </c>
      <c r="G772" s="204" t="s">
        <v>339</v>
      </c>
      <c r="H772" s="183">
        <f>'Прил. 7'!I1134</f>
        <v>494</v>
      </c>
      <c r="I772" s="183">
        <f>'Прил. 7'!J1134</f>
        <v>0</v>
      </c>
      <c r="J772" s="183">
        <f>'Прил. 7'!K1134</f>
        <v>0</v>
      </c>
    </row>
    <row r="773" spans="2:10" ht="14.25" customHeight="1" hidden="1">
      <c r="B773" s="206" t="s">
        <v>316</v>
      </c>
      <c r="C773" s="204" t="s">
        <v>279</v>
      </c>
      <c r="D773" s="204" t="s">
        <v>281</v>
      </c>
      <c r="E773" s="278" t="s">
        <v>636</v>
      </c>
      <c r="F773" s="244">
        <v>610</v>
      </c>
      <c r="G773" s="204" t="s">
        <v>377</v>
      </c>
      <c r="H773" s="183">
        <f>'Прил. 7'!I1135</f>
        <v>0</v>
      </c>
      <c r="I773" s="183">
        <f>'Прил. 7'!J1135</f>
        <v>0</v>
      </c>
      <c r="J773" s="183">
        <f>'Прил. 7'!K1135</f>
        <v>0</v>
      </c>
    </row>
    <row r="774" spans="2:10" ht="26.25" customHeight="1" hidden="1">
      <c r="B774" s="195" t="s">
        <v>637</v>
      </c>
      <c r="C774" s="143" t="s">
        <v>279</v>
      </c>
      <c r="D774" s="143" t="s">
        <v>281</v>
      </c>
      <c r="E774" s="219" t="s">
        <v>638</v>
      </c>
      <c r="F774" s="143"/>
      <c r="G774" s="143"/>
      <c r="H774" s="183">
        <f>H775+H776+H777</f>
        <v>0</v>
      </c>
      <c r="I774" s="183">
        <f>I775+I776+I777</f>
        <v>0</v>
      </c>
      <c r="J774" s="183">
        <f>J775+J776+J777</f>
        <v>0</v>
      </c>
    </row>
    <row r="775" spans="2:10" ht="12.75" customHeight="1" hidden="1">
      <c r="B775" s="196" t="s">
        <v>331</v>
      </c>
      <c r="C775" s="143" t="s">
        <v>279</v>
      </c>
      <c r="D775" s="143" t="s">
        <v>281</v>
      </c>
      <c r="E775" s="219" t="s">
        <v>639</v>
      </c>
      <c r="F775" s="137">
        <v>200</v>
      </c>
      <c r="G775" s="143"/>
      <c r="H775" s="183">
        <f aca="true" t="shared" si="150" ref="H775:J776">H776</f>
        <v>0</v>
      </c>
      <c r="I775" s="183">
        <f t="shared" si="150"/>
        <v>0</v>
      </c>
      <c r="J775" s="183">
        <f t="shared" si="150"/>
        <v>0</v>
      </c>
    </row>
    <row r="776" spans="2:10" ht="12.75" customHeight="1" hidden="1">
      <c r="B776" s="196" t="s">
        <v>333</v>
      </c>
      <c r="C776" s="143" t="s">
        <v>279</v>
      </c>
      <c r="D776" s="143" t="s">
        <v>281</v>
      </c>
      <c r="E776" s="219" t="s">
        <v>639</v>
      </c>
      <c r="F776" s="137">
        <v>240</v>
      </c>
      <c r="G776" s="143"/>
      <c r="H776" s="183">
        <f t="shared" si="150"/>
        <v>0</v>
      </c>
      <c r="I776" s="183">
        <f t="shared" si="150"/>
        <v>0</v>
      </c>
      <c r="J776" s="183">
        <f t="shared" si="150"/>
        <v>0</v>
      </c>
    </row>
    <row r="777" spans="2:10" ht="14.25" customHeight="1" hidden="1">
      <c r="B777" s="193" t="s">
        <v>315</v>
      </c>
      <c r="C777" s="143" t="s">
        <v>279</v>
      </c>
      <c r="D777" s="143" t="s">
        <v>281</v>
      </c>
      <c r="E777" s="219" t="s">
        <v>639</v>
      </c>
      <c r="F777" s="137">
        <v>240</v>
      </c>
      <c r="G777" s="143" t="s">
        <v>339</v>
      </c>
      <c r="H777" s="183"/>
      <c r="I777" s="183"/>
      <c r="J777" s="183"/>
    </row>
    <row r="778" spans="2:10" ht="40.5" customHeight="1" hidden="1">
      <c r="B778" s="193" t="s">
        <v>471</v>
      </c>
      <c r="C778" s="143" t="s">
        <v>279</v>
      </c>
      <c r="D778" s="143" t="s">
        <v>281</v>
      </c>
      <c r="E778" s="189" t="s">
        <v>472</v>
      </c>
      <c r="F778" s="143"/>
      <c r="G778" s="143"/>
      <c r="H778" s="183">
        <f aca="true" t="shared" si="151" ref="H778:J780">H779</f>
        <v>0</v>
      </c>
      <c r="I778" s="183">
        <f t="shared" si="151"/>
        <v>0</v>
      </c>
      <c r="J778" s="183">
        <f t="shared" si="151"/>
        <v>0</v>
      </c>
    </row>
    <row r="779" spans="2:10" ht="14.25" customHeight="1" hidden="1">
      <c r="B779" s="196" t="s">
        <v>331</v>
      </c>
      <c r="C779" s="143" t="s">
        <v>279</v>
      </c>
      <c r="D779" s="143" t="s">
        <v>281</v>
      </c>
      <c r="E779" s="189" t="s">
        <v>472</v>
      </c>
      <c r="F779" s="143" t="s">
        <v>521</v>
      </c>
      <c r="G779" s="143"/>
      <c r="H779" s="183">
        <f t="shared" si="151"/>
        <v>0</v>
      </c>
      <c r="I779" s="183">
        <f t="shared" si="151"/>
        <v>0</v>
      </c>
      <c r="J779" s="183">
        <f t="shared" si="151"/>
        <v>0</v>
      </c>
    </row>
    <row r="780" spans="2:10" ht="14.25" customHeight="1" hidden="1">
      <c r="B780" s="196" t="s">
        <v>333</v>
      </c>
      <c r="C780" s="143" t="s">
        <v>279</v>
      </c>
      <c r="D780" s="143" t="s">
        <v>281</v>
      </c>
      <c r="E780" s="189" t="s">
        <v>472</v>
      </c>
      <c r="F780" s="143" t="s">
        <v>528</v>
      </c>
      <c r="G780" s="143"/>
      <c r="H780" s="183">
        <f t="shared" si="151"/>
        <v>0</v>
      </c>
      <c r="I780" s="183">
        <f t="shared" si="151"/>
        <v>0</v>
      </c>
      <c r="J780" s="183">
        <f t="shared" si="151"/>
        <v>0</v>
      </c>
    </row>
    <row r="781" spans="2:10" ht="14.25" customHeight="1" hidden="1">
      <c r="B781" s="196" t="s">
        <v>316</v>
      </c>
      <c r="C781" s="143" t="s">
        <v>279</v>
      </c>
      <c r="D781" s="143" t="s">
        <v>281</v>
      </c>
      <c r="E781" s="189" t="s">
        <v>472</v>
      </c>
      <c r="F781" s="143" t="s">
        <v>528</v>
      </c>
      <c r="G781" s="143" t="s">
        <v>377</v>
      </c>
      <c r="H781" s="183">
        <f>'Прил. 7'!I1143</f>
        <v>0</v>
      </c>
      <c r="I781" s="183">
        <f>'Прил. 7'!J1143</f>
        <v>0</v>
      </c>
      <c r="J781" s="183">
        <f>'Прил. 7'!K1143</f>
        <v>0</v>
      </c>
    </row>
    <row r="782" spans="2:10" ht="28.5" customHeight="1">
      <c r="B782" s="331" t="s">
        <v>640</v>
      </c>
      <c r="C782" s="143" t="s">
        <v>279</v>
      </c>
      <c r="D782" s="143" t="s">
        <v>281</v>
      </c>
      <c r="E782" s="191" t="s">
        <v>638</v>
      </c>
      <c r="F782" s="143"/>
      <c r="G782" s="143"/>
      <c r="H782" s="144">
        <f>H783+H792+H788</f>
        <v>70</v>
      </c>
      <c r="I782" s="144">
        <f>I783+I792+I788</f>
        <v>100</v>
      </c>
      <c r="J782" s="144">
        <f>J783+J792+J788</f>
        <v>100</v>
      </c>
    </row>
    <row r="783" spans="2:10" ht="28.5" customHeight="1" hidden="1">
      <c r="B783" s="187" t="s">
        <v>641</v>
      </c>
      <c r="C783" s="143" t="s">
        <v>279</v>
      </c>
      <c r="D783" s="143" t="s">
        <v>281</v>
      </c>
      <c r="E783" s="191" t="s">
        <v>642</v>
      </c>
      <c r="F783" s="143"/>
      <c r="G783" s="143"/>
      <c r="H783" s="144">
        <f aca="true" t="shared" si="152" ref="H783:J784">H784</f>
        <v>0</v>
      </c>
      <c r="I783" s="144">
        <f t="shared" si="152"/>
        <v>0</v>
      </c>
      <c r="J783" s="144">
        <f t="shared" si="152"/>
        <v>0</v>
      </c>
    </row>
    <row r="784" spans="2:10" ht="14.25" customHeight="1" hidden="1">
      <c r="B784" s="196" t="s">
        <v>331</v>
      </c>
      <c r="C784" s="143" t="s">
        <v>279</v>
      </c>
      <c r="D784" s="143" t="s">
        <v>281</v>
      </c>
      <c r="E784" s="191" t="s">
        <v>642</v>
      </c>
      <c r="F784" s="143" t="s">
        <v>332</v>
      </c>
      <c r="G784" s="143"/>
      <c r="H784" s="144">
        <f t="shared" si="152"/>
        <v>0</v>
      </c>
      <c r="I784" s="144">
        <f t="shared" si="152"/>
        <v>0</v>
      </c>
      <c r="J784" s="144">
        <f t="shared" si="152"/>
        <v>0</v>
      </c>
    </row>
    <row r="785" spans="2:10" ht="14.25" customHeight="1" hidden="1">
      <c r="B785" s="196" t="s">
        <v>333</v>
      </c>
      <c r="C785" s="143" t="s">
        <v>279</v>
      </c>
      <c r="D785" s="143" t="s">
        <v>281</v>
      </c>
      <c r="E785" s="191" t="s">
        <v>642</v>
      </c>
      <c r="F785" s="143" t="s">
        <v>334</v>
      </c>
      <c r="G785" s="143"/>
      <c r="H785" s="144">
        <f>H786+H787</f>
        <v>0</v>
      </c>
      <c r="I785" s="144">
        <f>I786+I787</f>
        <v>0</v>
      </c>
      <c r="J785" s="144">
        <f>J786+J787</f>
        <v>0</v>
      </c>
    </row>
    <row r="786" spans="2:10" ht="14.25" customHeight="1" hidden="1">
      <c r="B786" s="193" t="s">
        <v>315</v>
      </c>
      <c r="C786" s="143" t="s">
        <v>279</v>
      </c>
      <c r="D786" s="143" t="s">
        <v>281</v>
      </c>
      <c r="E786" s="191" t="s">
        <v>642</v>
      </c>
      <c r="F786" s="143" t="s">
        <v>334</v>
      </c>
      <c r="G786" s="143" t="s">
        <v>339</v>
      </c>
      <c r="H786" s="144">
        <f>'Прил. 7'!I1148</f>
        <v>0</v>
      </c>
      <c r="I786" s="144">
        <f>'Прил. 7'!J1148</f>
        <v>0</v>
      </c>
      <c r="J786" s="144">
        <f>'Прил. 7'!K1148</f>
        <v>0</v>
      </c>
    </row>
    <row r="787" spans="2:10" ht="14.25" customHeight="1" hidden="1">
      <c r="B787" s="193" t="s">
        <v>316</v>
      </c>
      <c r="C787" s="143" t="s">
        <v>279</v>
      </c>
      <c r="D787" s="143" t="s">
        <v>281</v>
      </c>
      <c r="E787" s="191" t="s">
        <v>642</v>
      </c>
      <c r="F787" s="143" t="s">
        <v>334</v>
      </c>
      <c r="G787" s="143" t="s">
        <v>377</v>
      </c>
      <c r="H787" s="144">
        <f>'Прил. 7'!I1149</f>
        <v>0</v>
      </c>
      <c r="I787" s="144">
        <f>'Прил. 7'!J1149</f>
        <v>0</v>
      </c>
      <c r="J787" s="144">
        <f>'Прил. 7'!K1149</f>
        <v>0</v>
      </c>
    </row>
    <row r="788" spans="2:10" ht="28.5" customHeight="1">
      <c r="B788" s="187" t="s">
        <v>643</v>
      </c>
      <c r="C788" s="143" t="s">
        <v>279</v>
      </c>
      <c r="D788" s="143" t="s">
        <v>281</v>
      </c>
      <c r="E788" s="191" t="s">
        <v>644</v>
      </c>
      <c r="F788" s="143"/>
      <c r="G788" s="143"/>
      <c r="H788" s="144">
        <f aca="true" t="shared" si="153" ref="H788:J790">H789</f>
        <v>70</v>
      </c>
      <c r="I788" s="144">
        <f t="shared" si="153"/>
        <v>100</v>
      </c>
      <c r="J788" s="144">
        <f t="shared" si="153"/>
        <v>100</v>
      </c>
    </row>
    <row r="789" spans="2:10" ht="14.25" customHeight="1">
      <c r="B789" s="196" t="s">
        <v>331</v>
      </c>
      <c r="C789" s="143" t="s">
        <v>279</v>
      </c>
      <c r="D789" s="143" t="s">
        <v>281</v>
      </c>
      <c r="E789" s="191" t="s">
        <v>644</v>
      </c>
      <c r="F789" s="143" t="s">
        <v>332</v>
      </c>
      <c r="G789" s="143"/>
      <c r="H789" s="144">
        <f t="shared" si="153"/>
        <v>70</v>
      </c>
      <c r="I789" s="144">
        <f t="shared" si="153"/>
        <v>100</v>
      </c>
      <c r="J789" s="144">
        <f t="shared" si="153"/>
        <v>100</v>
      </c>
    </row>
    <row r="790" spans="2:10" ht="14.25" customHeight="1">
      <c r="B790" s="196" t="s">
        <v>333</v>
      </c>
      <c r="C790" s="143" t="s">
        <v>279</v>
      </c>
      <c r="D790" s="143" t="s">
        <v>281</v>
      </c>
      <c r="E790" s="191" t="s">
        <v>644</v>
      </c>
      <c r="F790" s="143" t="s">
        <v>334</v>
      </c>
      <c r="G790" s="143"/>
      <c r="H790" s="144">
        <f t="shared" si="153"/>
        <v>70</v>
      </c>
      <c r="I790" s="144">
        <f t="shared" si="153"/>
        <v>100</v>
      </c>
      <c r="J790" s="144">
        <f t="shared" si="153"/>
        <v>100</v>
      </c>
    </row>
    <row r="791" spans="2:10" ht="14.25" customHeight="1">
      <c r="B791" s="193" t="s">
        <v>315</v>
      </c>
      <c r="C791" s="143" t="s">
        <v>279</v>
      </c>
      <c r="D791" s="143" t="s">
        <v>281</v>
      </c>
      <c r="E791" s="191" t="s">
        <v>644</v>
      </c>
      <c r="F791" s="143" t="s">
        <v>334</v>
      </c>
      <c r="G791" s="143" t="s">
        <v>339</v>
      </c>
      <c r="H791" s="144">
        <f>'Прил. 7'!I1153</f>
        <v>70</v>
      </c>
      <c r="I791" s="144">
        <f>'Прил. 7'!J1153</f>
        <v>100</v>
      </c>
      <c r="J791" s="144">
        <f>'Прил. 7'!K1153</f>
        <v>100</v>
      </c>
    </row>
    <row r="792" spans="2:10" ht="14.25" customHeight="1" hidden="1">
      <c r="B792" s="196" t="s">
        <v>645</v>
      </c>
      <c r="C792" s="143" t="s">
        <v>279</v>
      </c>
      <c r="D792" s="143" t="s">
        <v>281</v>
      </c>
      <c r="E792" s="191" t="s">
        <v>646</v>
      </c>
      <c r="F792" s="143"/>
      <c r="G792" s="143"/>
      <c r="H792" s="144">
        <f aca="true" t="shared" si="154" ref="H792:J793">H793</f>
        <v>0</v>
      </c>
      <c r="I792" s="144">
        <f t="shared" si="154"/>
        <v>0</v>
      </c>
      <c r="J792" s="144">
        <f t="shared" si="154"/>
        <v>0</v>
      </c>
    </row>
    <row r="793" spans="2:10" ht="14.25" customHeight="1" hidden="1">
      <c r="B793" s="196" t="s">
        <v>331</v>
      </c>
      <c r="C793" s="143" t="s">
        <v>279</v>
      </c>
      <c r="D793" s="143" t="s">
        <v>281</v>
      </c>
      <c r="E793" s="191" t="s">
        <v>646</v>
      </c>
      <c r="F793" s="143" t="s">
        <v>332</v>
      </c>
      <c r="G793" s="143"/>
      <c r="H793" s="144">
        <f t="shared" si="154"/>
        <v>0</v>
      </c>
      <c r="I793" s="144">
        <f t="shared" si="154"/>
        <v>0</v>
      </c>
      <c r="J793" s="144">
        <f t="shared" si="154"/>
        <v>0</v>
      </c>
    </row>
    <row r="794" spans="2:10" ht="14.25" customHeight="1" hidden="1">
      <c r="B794" s="196" t="s">
        <v>333</v>
      </c>
      <c r="C794" s="143" t="s">
        <v>279</v>
      </c>
      <c r="D794" s="143" t="s">
        <v>281</v>
      </c>
      <c r="E794" s="191" t="s">
        <v>646</v>
      </c>
      <c r="F794" s="143" t="s">
        <v>334</v>
      </c>
      <c r="G794" s="143"/>
      <c r="H794" s="144">
        <f>H795+H796+H797</f>
        <v>0</v>
      </c>
      <c r="I794" s="144">
        <f>I795+I796+I797</f>
        <v>0</v>
      </c>
      <c r="J794" s="144">
        <f>J795+J796+J797</f>
        <v>0</v>
      </c>
    </row>
    <row r="795" spans="2:10" ht="14.25" customHeight="1" hidden="1">
      <c r="B795" s="193" t="s">
        <v>315</v>
      </c>
      <c r="C795" s="143" t="s">
        <v>279</v>
      </c>
      <c r="D795" s="143" t="s">
        <v>281</v>
      </c>
      <c r="E795" s="191" t="s">
        <v>646</v>
      </c>
      <c r="F795" s="143" t="s">
        <v>334</v>
      </c>
      <c r="G795" s="143" t="s">
        <v>339</v>
      </c>
      <c r="H795" s="144">
        <f>'Прил. 7'!I1157</f>
        <v>0</v>
      </c>
      <c r="I795" s="144">
        <f>'Прил. 7'!J1157</f>
        <v>0</v>
      </c>
      <c r="J795" s="144">
        <f>'Прил. 7'!K1157</f>
        <v>0</v>
      </c>
    </row>
    <row r="796" spans="2:10" ht="14.25" customHeight="1" hidden="1">
      <c r="B796" s="193" t="s">
        <v>316</v>
      </c>
      <c r="C796" s="143" t="s">
        <v>279</v>
      </c>
      <c r="D796" s="143" t="s">
        <v>281</v>
      </c>
      <c r="E796" s="191" t="s">
        <v>646</v>
      </c>
      <c r="F796" s="143" t="s">
        <v>334</v>
      </c>
      <c r="G796" s="143" t="s">
        <v>377</v>
      </c>
      <c r="H796" s="144">
        <f>'Прил. 7'!I1158</f>
        <v>0</v>
      </c>
      <c r="I796" s="144">
        <f>'Прил. 7'!J1158</f>
        <v>0</v>
      </c>
      <c r="J796" s="144">
        <f>'Прил. 7'!K1158</f>
        <v>0</v>
      </c>
    </row>
    <row r="797" spans="2:10" ht="14.25" customHeight="1" hidden="1">
      <c r="B797" s="193" t="s">
        <v>317</v>
      </c>
      <c r="C797" s="143" t="s">
        <v>279</v>
      </c>
      <c r="D797" s="143" t="s">
        <v>281</v>
      </c>
      <c r="E797" s="191" t="s">
        <v>646</v>
      </c>
      <c r="F797" s="143" t="s">
        <v>334</v>
      </c>
      <c r="G797" s="143" t="s">
        <v>349</v>
      </c>
      <c r="H797" s="144">
        <f>'Прил. 7'!I1159</f>
        <v>0</v>
      </c>
      <c r="I797" s="144">
        <f>'Прил. 7'!J1159</f>
        <v>0</v>
      </c>
      <c r="J797" s="144">
        <f>'Прил. 7'!K1159</f>
        <v>0</v>
      </c>
    </row>
    <row r="798" spans="2:10" ht="14.25" customHeight="1">
      <c r="B798" s="245" t="s">
        <v>282</v>
      </c>
      <c r="C798" s="186" t="s">
        <v>279</v>
      </c>
      <c r="D798" s="186" t="s">
        <v>283</v>
      </c>
      <c r="E798" s="219"/>
      <c r="F798" s="137"/>
      <c r="G798" s="143"/>
      <c r="H798" s="246">
        <f>H799</f>
        <v>2686.5</v>
      </c>
      <c r="I798" s="246">
        <f>I799</f>
        <v>2833</v>
      </c>
      <c r="J798" s="246">
        <f>J799</f>
        <v>3045</v>
      </c>
    </row>
    <row r="799" spans="2:10" ht="14.25" customHeight="1">
      <c r="B799" s="195" t="s">
        <v>647</v>
      </c>
      <c r="C799" s="143" t="s">
        <v>279</v>
      </c>
      <c r="D799" s="143" t="s">
        <v>283</v>
      </c>
      <c r="E799" s="219" t="s">
        <v>320</v>
      </c>
      <c r="F799" s="137"/>
      <c r="G799" s="143"/>
      <c r="H799" s="183">
        <f>H800+H810</f>
        <v>2686.5</v>
      </c>
      <c r="I799" s="183">
        <f>I800+I810</f>
        <v>2833</v>
      </c>
      <c r="J799" s="183">
        <f>J800+J810</f>
        <v>3045</v>
      </c>
    </row>
    <row r="800" spans="2:10" ht="14.25" customHeight="1">
      <c r="B800" s="195" t="s">
        <v>648</v>
      </c>
      <c r="C800" s="143" t="s">
        <v>279</v>
      </c>
      <c r="D800" s="143" t="s">
        <v>283</v>
      </c>
      <c r="E800" s="219" t="s">
        <v>346</v>
      </c>
      <c r="F800" s="137"/>
      <c r="G800" s="143"/>
      <c r="H800" s="183">
        <f>H801+H804+H807</f>
        <v>2686.5</v>
      </c>
      <c r="I800" s="183">
        <f>I801+I804+I807</f>
        <v>2833</v>
      </c>
      <c r="J800" s="183">
        <f>J801+J804+J807</f>
        <v>3045</v>
      </c>
    </row>
    <row r="801" spans="2:10" ht="40.5" customHeight="1">
      <c r="B801" s="187" t="s">
        <v>323</v>
      </c>
      <c r="C801" s="143" t="s">
        <v>279</v>
      </c>
      <c r="D801" s="143" t="s">
        <v>283</v>
      </c>
      <c r="E801" s="219" t="s">
        <v>346</v>
      </c>
      <c r="F801" s="143" t="s">
        <v>324</v>
      </c>
      <c r="G801" s="143"/>
      <c r="H801" s="183">
        <f aca="true" t="shared" si="155" ref="H801:J802">H802</f>
        <v>2519.1</v>
      </c>
      <c r="I801" s="183">
        <f t="shared" si="155"/>
        <v>2658</v>
      </c>
      <c r="J801" s="183">
        <f t="shared" si="155"/>
        <v>2870</v>
      </c>
    </row>
    <row r="802" spans="2:10" ht="12.75" customHeight="1">
      <c r="B802" s="193" t="s">
        <v>325</v>
      </c>
      <c r="C802" s="143" t="s">
        <v>279</v>
      </c>
      <c r="D802" s="143" t="s">
        <v>283</v>
      </c>
      <c r="E802" s="219" t="s">
        <v>346</v>
      </c>
      <c r="F802" s="137">
        <v>120</v>
      </c>
      <c r="G802" s="143"/>
      <c r="H802" s="183">
        <f t="shared" si="155"/>
        <v>2519.1</v>
      </c>
      <c r="I802" s="183">
        <f t="shared" si="155"/>
        <v>2658</v>
      </c>
      <c r="J802" s="183">
        <f t="shared" si="155"/>
        <v>2870</v>
      </c>
    </row>
    <row r="803" spans="2:10" ht="12.75" customHeight="1">
      <c r="B803" s="193" t="s">
        <v>315</v>
      </c>
      <c r="C803" s="143" t="s">
        <v>279</v>
      </c>
      <c r="D803" s="143" t="s">
        <v>283</v>
      </c>
      <c r="E803" s="219" t="s">
        <v>346</v>
      </c>
      <c r="F803" s="137">
        <v>120</v>
      </c>
      <c r="G803" s="143" t="s">
        <v>339</v>
      </c>
      <c r="H803" s="183">
        <f>'Прил. 7'!I1165</f>
        <v>2519.1</v>
      </c>
      <c r="I803" s="183">
        <f>'Прил. 7'!J1165</f>
        <v>2658</v>
      </c>
      <c r="J803" s="183">
        <f>'Прил. 7'!K1165</f>
        <v>2870</v>
      </c>
    </row>
    <row r="804" spans="2:10" ht="12.75" customHeight="1">
      <c r="B804" s="196" t="s">
        <v>331</v>
      </c>
      <c r="C804" s="143" t="s">
        <v>279</v>
      </c>
      <c r="D804" s="143" t="s">
        <v>283</v>
      </c>
      <c r="E804" s="219" t="s">
        <v>346</v>
      </c>
      <c r="F804" s="137">
        <v>200</v>
      </c>
      <c r="G804" s="143"/>
      <c r="H804" s="183">
        <f aca="true" t="shared" si="156" ref="H804:J805">H805</f>
        <v>164.4</v>
      </c>
      <c r="I804" s="183">
        <f t="shared" si="156"/>
        <v>170</v>
      </c>
      <c r="J804" s="183">
        <f t="shared" si="156"/>
        <v>170</v>
      </c>
    </row>
    <row r="805" spans="2:10" ht="12.75" customHeight="1">
      <c r="B805" s="196" t="s">
        <v>333</v>
      </c>
      <c r="C805" s="143" t="s">
        <v>279</v>
      </c>
      <c r="D805" s="143" t="s">
        <v>283</v>
      </c>
      <c r="E805" s="219" t="s">
        <v>346</v>
      </c>
      <c r="F805" s="137">
        <v>240</v>
      </c>
      <c r="G805" s="143"/>
      <c r="H805" s="183">
        <f t="shared" si="156"/>
        <v>164.4</v>
      </c>
      <c r="I805" s="183">
        <f t="shared" si="156"/>
        <v>170</v>
      </c>
      <c r="J805" s="183">
        <f t="shared" si="156"/>
        <v>170</v>
      </c>
    </row>
    <row r="806" spans="2:10" ht="12.75" customHeight="1">
      <c r="B806" s="193" t="s">
        <v>315</v>
      </c>
      <c r="C806" s="143" t="s">
        <v>279</v>
      </c>
      <c r="D806" s="143" t="s">
        <v>283</v>
      </c>
      <c r="E806" s="219" t="s">
        <v>346</v>
      </c>
      <c r="F806" s="143" t="s">
        <v>334</v>
      </c>
      <c r="G806" s="143" t="s">
        <v>339</v>
      </c>
      <c r="H806" s="183">
        <f>'Прил. 7'!I1168</f>
        <v>164.4</v>
      </c>
      <c r="I806" s="183">
        <f>'Прил. 7'!J1168</f>
        <v>170</v>
      </c>
      <c r="J806" s="183">
        <f>'Прил. 7'!K1168</f>
        <v>170</v>
      </c>
    </row>
    <row r="807" spans="2:10" ht="12.75" customHeight="1">
      <c r="B807" s="196" t="s">
        <v>335</v>
      </c>
      <c r="C807" s="143" t="s">
        <v>279</v>
      </c>
      <c r="D807" s="143" t="s">
        <v>283</v>
      </c>
      <c r="E807" s="219" t="s">
        <v>346</v>
      </c>
      <c r="F807" s="143" t="s">
        <v>336</v>
      </c>
      <c r="G807" s="143"/>
      <c r="H807" s="183">
        <f aca="true" t="shared" si="157" ref="H807:J808">H808</f>
        <v>3</v>
      </c>
      <c r="I807" s="183">
        <f t="shared" si="157"/>
        <v>5</v>
      </c>
      <c r="J807" s="183">
        <f t="shared" si="157"/>
        <v>5</v>
      </c>
    </row>
    <row r="808" spans="2:10" ht="12.75" customHeight="1">
      <c r="B808" s="196" t="s">
        <v>337</v>
      </c>
      <c r="C808" s="143" t="s">
        <v>279</v>
      </c>
      <c r="D808" s="143" t="s">
        <v>283</v>
      </c>
      <c r="E808" s="219" t="s">
        <v>346</v>
      </c>
      <c r="F808" s="137">
        <v>850</v>
      </c>
      <c r="G808" s="143"/>
      <c r="H808" s="183">
        <f t="shared" si="157"/>
        <v>3</v>
      </c>
      <c r="I808" s="183">
        <f t="shared" si="157"/>
        <v>5</v>
      </c>
      <c r="J808" s="183">
        <f t="shared" si="157"/>
        <v>5</v>
      </c>
    </row>
    <row r="809" spans="2:10" ht="14.25" customHeight="1">
      <c r="B809" s="193" t="s">
        <v>315</v>
      </c>
      <c r="C809" s="143" t="s">
        <v>279</v>
      </c>
      <c r="D809" s="143" t="s">
        <v>283</v>
      </c>
      <c r="E809" s="219" t="s">
        <v>346</v>
      </c>
      <c r="F809" s="137">
        <v>850</v>
      </c>
      <c r="G809" s="143" t="s">
        <v>339</v>
      </c>
      <c r="H809" s="183">
        <f>'Прил. 7'!I1171</f>
        <v>3</v>
      </c>
      <c r="I809" s="183">
        <f>'Прил. 7'!J1171</f>
        <v>5</v>
      </c>
      <c r="J809" s="183">
        <f>'Прил. 7'!K1171</f>
        <v>5</v>
      </c>
    </row>
    <row r="810" spans="2:10" ht="40.5" customHeight="1" hidden="1">
      <c r="B810" s="190" t="s">
        <v>327</v>
      </c>
      <c r="C810" s="143" t="s">
        <v>279</v>
      </c>
      <c r="D810" s="143" t="s">
        <v>283</v>
      </c>
      <c r="E810" s="219" t="s">
        <v>320</v>
      </c>
      <c r="F810" s="137"/>
      <c r="G810" s="143"/>
      <c r="H810" s="183">
        <f aca="true" t="shared" si="158" ref="H810:J812">H811</f>
        <v>0</v>
      </c>
      <c r="I810" s="183">
        <f t="shared" si="158"/>
        <v>0</v>
      </c>
      <c r="J810" s="183">
        <f t="shared" si="158"/>
        <v>0</v>
      </c>
    </row>
    <row r="811" spans="2:10" ht="41.25" customHeight="1" hidden="1">
      <c r="B811" s="192" t="s">
        <v>323</v>
      </c>
      <c r="C811" s="143" t="s">
        <v>279</v>
      </c>
      <c r="D811" s="143" t="s">
        <v>283</v>
      </c>
      <c r="E811" s="21" t="s">
        <v>328</v>
      </c>
      <c r="F811" s="143" t="s">
        <v>324</v>
      </c>
      <c r="G811" s="143"/>
      <c r="H811" s="144">
        <f t="shared" si="158"/>
        <v>0</v>
      </c>
      <c r="I811" s="144">
        <f t="shared" si="158"/>
        <v>0</v>
      </c>
      <c r="J811" s="144">
        <f t="shared" si="158"/>
        <v>0</v>
      </c>
    </row>
    <row r="812" spans="2:10" ht="14.25" customHeight="1" hidden="1">
      <c r="B812" s="193" t="s">
        <v>325</v>
      </c>
      <c r="C812" s="143" t="s">
        <v>279</v>
      </c>
      <c r="D812" s="143" t="s">
        <v>283</v>
      </c>
      <c r="E812" s="21" t="s">
        <v>328</v>
      </c>
      <c r="F812" s="137">
        <v>110</v>
      </c>
      <c r="G812" s="143"/>
      <c r="H812" s="144">
        <f t="shared" si="158"/>
        <v>0</v>
      </c>
      <c r="I812" s="144">
        <f t="shared" si="158"/>
        <v>0</v>
      </c>
      <c r="J812" s="144">
        <f t="shared" si="158"/>
        <v>0</v>
      </c>
    </row>
    <row r="813" spans="2:10" ht="14.25" customHeight="1" hidden="1">
      <c r="B813" s="193" t="s">
        <v>316</v>
      </c>
      <c r="C813" s="143" t="s">
        <v>279</v>
      </c>
      <c r="D813" s="143" t="s">
        <v>283</v>
      </c>
      <c r="E813" s="21" t="s">
        <v>328</v>
      </c>
      <c r="F813" s="137">
        <v>110</v>
      </c>
      <c r="G813" s="143" t="s">
        <v>377</v>
      </c>
      <c r="H813" s="144">
        <f>'Прил. 7'!I1174</f>
        <v>0</v>
      </c>
      <c r="I813" s="144">
        <f>'Прил. 7'!J1174</f>
        <v>0</v>
      </c>
      <c r="J813" s="144">
        <f>'Прил. 7'!K1174</f>
        <v>0</v>
      </c>
    </row>
    <row r="814" spans="2:10" ht="12.75" customHeight="1">
      <c r="B814" s="184" t="s">
        <v>284</v>
      </c>
      <c r="C814" s="142" t="s">
        <v>285</v>
      </c>
      <c r="D814" s="142"/>
      <c r="E814" s="142"/>
      <c r="F814" s="142"/>
      <c r="G814" s="142"/>
      <c r="H814" s="182">
        <f>H818+H824+H859+H905</f>
        <v>6996.400000000001</v>
      </c>
      <c r="I814" s="182">
        <f>I818+I824+I859+I905</f>
        <v>5232</v>
      </c>
      <c r="J814" s="182">
        <f>J818+J824+J859+J905</f>
        <v>6668.400000000001</v>
      </c>
    </row>
    <row r="815" spans="2:10" ht="12.75" customHeight="1">
      <c r="B815" s="184" t="s">
        <v>315</v>
      </c>
      <c r="C815" s="142"/>
      <c r="D815" s="142"/>
      <c r="E815" s="142"/>
      <c r="F815" s="142"/>
      <c r="G815" s="142" t="s">
        <v>339</v>
      </c>
      <c r="H815" s="182">
        <f>H823+H841+H844+H865+H846+H850+H910+H837</f>
        <v>2558</v>
      </c>
      <c r="I815" s="182">
        <f>I823+I841+I844+I865+I846+I850+I910+I837</f>
        <v>1295</v>
      </c>
      <c r="J815" s="182">
        <f>J823+J841+J844+J865+J846+J850+J910+J837</f>
        <v>2230</v>
      </c>
    </row>
    <row r="816" spans="2:10" ht="12.75" customHeight="1">
      <c r="B816" s="184" t="s">
        <v>316</v>
      </c>
      <c r="C816" s="142"/>
      <c r="D816" s="142"/>
      <c r="E816" s="142"/>
      <c r="F816" s="142"/>
      <c r="G816" s="142" t="s">
        <v>377</v>
      </c>
      <c r="H816" s="182">
        <f>H866+H876+H882+H886+H888+H892+H896+H900+H914+H917+H904+H921+H929+H932+H878</f>
        <v>4438.4</v>
      </c>
      <c r="I816" s="182">
        <f>I866+I876+I882+I886+I888+I892+I896+I900+I914+I917+I904+I921+I929+I932+I878</f>
        <v>3936.9999999999995</v>
      </c>
      <c r="J816" s="182">
        <f>J866+J876+J882+J886+J888+J892+J896+J900+J914+J917+J904+J921+J929+J932+J878</f>
        <v>4438.4</v>
      </c>
    </row>
    <row r="817" spans="2:10" ht="12.75" customHeight="1">
      <c r="B817" s="184" t="s">
        <v>317</v>
      </c>
      <c r="C817" s="142"/>
      <c r="D817" s="142"/>
      <c r="E817" s="142"/>
      <c r="F817" s="142"/>
      <c r="G817" s="142" t="s">
        <v>349</v>
      </c>
      <c r="H817" s="182">
        <f>H872+H867+H854+H858+H925</f>
        <v>0</v>
      </c>
      <c r="I817" s="182">
        <f>I872+I867+I854+I858+I925</f>
        <v>0</v>
      </c>
      <c r="J817" s="182">
        <f>J872+J867+J854+J858+J925</f>
        <v>0</v>
      </c>
    </row>
    <row r="818" spans="2:10" ht="12.75" customHeight="1">
      <c r="B818" s="238" t="s">
        <v>286</v>
      </c>
      <c r="C818" s="186" t="s">
        <v>285</v>
      </c>
      <c r="D818" s="186" t="s">
        <v>287</v>
      </c>
      <c r="E818" s="143"/>
      <c r="F818" s="143"/>
      <c r="G818" s="143"/>
      <c r="H818" s="183">
        <f aca="true" t="shared" si="159" ref="H818:J822">H819</f>
        <v>1900</v>
      </c>
      <c r="I818" s="183">
        <f t="shared" si="159"/>
        <v>700</v>
      </c>
      <c r="J818" s="183">
        <f t="shared" si="159"/>
        <v>1600</v>
      </c>
    </row>
    <row r="819" spans="2:10" ht="12.75" customHeight="1">
      <c r="B819" s="196" t="s">
        <v>319</v>
      </c>
      <c r="C819" s="143" t="s">
        <v>285</v>
      </c>
      <c r="D819" s="143" t="s">
        <v>287</v>
      </c>
      <c r="E819" s="143" t="s">
        <v>320</v>
      </c>
      <c r="F819" s="143"/>
      <c r="G819" s="143"/>
      <c r="H819" s="183">
        <f t="shared" si="159"/>
        <v>1900</v>
      </c>
      <c r="I819" s="183">
        <f t="shared" si="159"/>
        <v>700</v>
      </c>
      <c r="J819" s="183">
        <f t="shared" si="159"/>
        <v>1600</v>
      </c>
    </row>
    <row r="820" spans="2:10" ht="27.75" customHeight="1">
      <c r="B820" s="187" t="s">
        <v>212</v>
      </c>
      <c r="C820" s="143" t="s">
        <v>285</v>
      </c>
      <c r="D820" s="143" t="s">
        <v>287</v>
      </c>
      <c r="E820" s="189" t="s">
        <v>649</v>
      </c>
      <c r="F820" s="143"/>
      <c r="G820" s="143"/>
      <c r="H820" s="183">
        <f t="shared" si="159"/>
        <v>1900</v>
      </c>
      <c r="I820" s="183">
        <f t="shared" si="159"/>
        <v>700</v>
      </c>
      <c r="J820" s="183">
        <f t="shared" si="159"/>
        <v>1600</v>
      </c>
    </row>
    <row r="821" spans="2:10" ht="12.75" customHeight="1">
      <c r="B821" s="206" t="s">
        <v>362</v>
      </c>
      <c r="C821" s="143" t="s">
        <v>285</v>
      </c>
      <c r="D821" s="143" t="s">
        <v>287</v>
      </c>
      <c r="E821" s="189" t="s">
        <v>649</v>
      </c>
      <c r="F821" s="143" t="s">
        <v>361</v>
      </c>
      <c r="G821" s="143"/>
      <c r="H821" s="183">
        <f t="shared" si="159"/>
        <v>1900</v>
      </c>
      <c r="I821" s="183">
        <f t="shared" si="159"/>
        <v>700</v>
      </c>
      <c r="J821" s="183">
        <f t="shared" si="159"/>
        <v>1600</v>
      </c>
    </row>
    <row r="822" spans="2:10" ht="12.75" customHeight="1">
      <c r="B822" s="206" t="s">
        <v>650</v>
      </c>
      <c r="C822" s="143" t="s">
        <v>285</v>
      </c>
      <c r="D822" s="143" t="s">
        <v>287</v>
      </c>
      <c r="E822" s="189" t="s">
        <v>649</v>
      </c>
      <c r="F822" s="143" t="s">
        <v>651</v>
      </c>
      <c r="G822" s="143"/>
      <c r="H822" s="183">
        <f t="shared" si="159"/>
        <v>1900</v>
      </c>
      <c r="I822" s="183">
        <f t="shared" si="159"/>
        <v>700</v>
      </c>
      <c r="J822" s="183">
        <f t="shared" si="159"/>
        <v>1600</v>
      </c>
    </row>
    <row r="823" spans="2:10" ht="14.25" customHeight="1">
      <c r="B823" s="193" t="s">
        <v>315</v>
      </c>
      <c r="C823" s="143" t="s">
        <v>285</v>
      </c>
      <c r="D823" s="143" t="s">
        <v>287</v>
      </c>
      <c r="E823" s="189" t="s">
        <v>649</v>
      </c>
      <c r="F823" s="143" t="s">
        <v>651</v>
      </c>
      <c r="G823" s="143">
        <v>2</v>
      </c>
      <c r="H823" s="183">
        <f>'Прил. 7'!I399</f>
        <v>1900</v>
      </c>
      <c r="I823" s="183">
        <f>'Прил. 7'!J399</f>
        <v>700</v>
      </c>
      <c r="J823" s="183">
        <f>'Прил. 7'!K399</f>
        <v>1600</v>
      </c>
    </row>
    <row r="824" spans="2:10" ht="12.75" customHeight="1">
      <c r="B824" s="238" t="s">
        <v>288</v>
      </c>
      <c r="C824" s="186" t="s">
        <v>285</v>
      </c>
      <c r="D824" s="186" t="s">
        <v>289</v>
      </c>
      <c r="E824" s="189"/>
      <c r="F824" s="143"/>
      <c r="G824" s="143"/>
      <c r="H824" s="328">
        <f>H838+H851+H855+H847+H825</f>
        <v>608</v>
      </c>
      <c r="I824" s="328">
        <f>I838+I851+I855+I847+I825</f>
        <v>595</v>
      </c>
      <c r="J824" s="328">
        <f>J838+J851+J855+J847+J825</f>
        <v>630</v>
      </c>
    </row>
    <row r="825" spans="2:10" ht="60">
      <c r="B825" s="292" t="s">
        <v>652</v>
      </c>
      <c r="C825" s="224" t="s">
        <v>285</v>
      </c>
      <c r="D825" s="224" t="s">
        <v>289</v>
      </c>
      <c r="E825" s="293" t="s">
        <v>653</v>
      </c>
      <c r="F825" s="224"/>
      <c r="G825" s="224"/>
      <c r="H825" s="332">
        <f>H826+H830+H834</f>
        <v>200</v>
      </c>
      <c r="I825" s="332">
        <f>I826+I830+I834</f>
        <v>150</v>
      </c>
      <c r="J825" s="332">
        <f>J826+J830+J834</f>
        <v>150</v>
      </c>
    </row>
    <row r="826" spans="2:10" ht="28.5" hidden="1">
      <c r="B826" s="210" t="s">
        <v>654</v>
      </c>
      <c r="C826" s="204" t="s">
        <v>285</v>
      </c>
      <c r="D826" s="204" t="s">
        <v>289</v>
      </c>
      <c r="E826" s="209" t="s">
        <v>655</v>
      </c>
      <c r="F826" s="204"/>
      <c r="G826" s="204"/>
      <c r="H826" s="205">
        <f aca="true" t="shared" si="160" ref="H826:J828">H827</f>
        <v>0</v>
      </c>
      <c r="I826" s="205">
        <f t="shared" si="160"/>
        <v>0</v>
      </c>
      <c r="J826" s="205">
        <f t="shared" si="160"/>
        <v>0</v>
      </c>
    </row>
    <row r="827" spans="2:10" ht="12.75" customHeight="1" hidden="1">
      <c r="B827" s="187" t="s">
        <v>331</v>
      </c>
      <c r="C827" s="204" t="s">
        <v>285</v>
      </c>
      <c r="D827" s="204" t="s">
        <v>289</v>
      </c>
      <c r="E827" s="209" t="s">
        <v>655</v>
      </c>
      <c r="F827" s="204" t="s">
        <v>361</v>
      </c>
      <c r="G827" s="204"/>
      <c r="H827" s="205">
        <f t="shared" si="160"/>
        <v>0</v>
      </c>
      <c r="I827" s="205">
        <f t="shared" si="160"/>
        <v>0</v>
      </c>
      <c r="J827" s="205">
        <f t="shared" si="160"/>
        <v>0</v>
      </c>
    </row>
    <row r="828" spans="2:10" ht="12.75" customHeight="1" hidden="1">
      <c r="B828" s="187" t="s">
        <v>333</v>
      </c>
      <c r="C828" s="204" t="s">
        <v>285</v>
      </c>
      <c r="D828" s="204" t="s">
        <v>289</v>
      </c>
      <c r="E828" s="209" t="s">
        <v>655</v>
      </c>
      <c r="F828" s="204" t="s">
        <v>363</v>
      </c>
      <c r="G828" s="204"/>
      <c r="H828" s="205">
        <f t="shared" si="160"/>
        <v>0</v>
      </c>
      <c r="I828" s="205">
        <f t="shared" si="160"/>
        <v>0</v>
      </c>
      <c r="J828" s="205">
        <f t="shared" si="160"/>
        <v>0</v>
      </c>
    </row>
    <row r="829" spans="2:10" ht="12.75" customHeight="1" hidden="1">
      <c r="B829" s="187" t="s">
        <v>315</v>
      </c>
      <c r="C829" s="204" t="s">
        <v>285</v>
      </c>
      <c r="D829" s="204" t="s">
        <v>289</v>
      </c>
      <c r="E829" s="209" t="s">
        <v>655</v>
      </c>
      <c r="F829" s="204" t="s">
        <v>363</v>
      </c>
      <c r="G829" s="204" t="s">
        <v>339</v>
      </c>
      <c r="H829" s="205"/>
      <c r="I829" s="205"/>
      <c r="J829" s="205"/>
    </row>
    <row r="830" spans="2:10" ht="28.5" hidden="1">
      <c r="B830" s="210" t="s">
        <v>656</v>
      </c>
      <c r="C830" s="204" t="s">
        <v>285</v>
      </c>
      <c r="D830" s="204" t="s">
        <v>289</v>
      </c>
      <c r="E830" s="209" t="s">
        <v>657</v>
      </c>
      <c r="F830" s="204"/>
      <c r="G830" s="204"/>
      <c r="H830" s="205">
        <f aca="true" t="shared" si="161" ref="H830:J832">H831</f>
        <v>0</v>
      </c>
      <c r="I830" s="205">
        <f t="shared" si="161"/>
        <v>0</v>
      </c>
      <c r="J830" s="205">
        <f t="shared" si="161"/>
        <v>0</v>
      </c>
    </row>
    <row r="831" spans="2:10" ht="12.75" customHeight="1" hidden="1">
      <c r="B831" s="187" t="s">
        <v>331</v>
      </c>
      <c r="C831" s="204" t="s">
        <v>285</v>
      </c>
      <c r="D831" s="204" t="s">
        <v>289</v>
      </c>
      <c r="E831" s="209" t="s">
        <v>657</v>
      </c>
      <c r="F831" s="204" t="s">
        <v>361</v>
      </c>
      <c r="G831" s="204"/>
      <c r="H831" s="205">
        <f t="shared" si="161"/>
        <v>0</v>
      </c>
      <c r="I831" s="205">
        <f t="shared" si="161"/>
        <v>0</v>
      </c>
      <c r="J831" s="205">
        <f t="shared" si="161"/>
        <v>0</v>
      </c>
    </row>
    <row r="832" spans="2:10" ht="12.75" customHeight="1" hidden="1">
      <c r="B832" s="187" t="s">
        <v>333</v>
      </c>
      <c r="C832" s="204" t="s">
        <v>285</v>
      </c>
      <c r="D832" s="204" t="s">
        <v>289</v>
      </c>
      <c r="E832" s="209" t="s">
        <v>657</v>
      </c>
      <c r="F832" s="204" t="s">
        <v>363</v>
      </c>
      <c r="G832" s="204"/>
      <c r="H832" s="205">
        <f t="shared" si="161"/>
        <v>0</v>
      </c>
      <c r="I832" s="205">
        <f t="shared" si="161"/>
        <v>0</v>
      </c>
      <c r="J832" s="205">
        <f t="shared" si="161"/>
        <v>0</v>
      </c>
    </row>
    <row r="833" spans="2:10" ht="12.75" customHeight="1" hidden="1">
      <c r="B833" s="187" t="s">
        <v>315</v>
      </c>
      <c r="C833" s="204" t="s">
        <v>285</v>
      </c>
      <c r="D833" s="204" t="s">
        <v>289</v>
      </c>
      <c r="E833" s="209" t="s">
        <v>657</v>
      </c>
      <c r="F833" s="204" t="s">
        <v>363</v>
      </c>
      <c r="G833" s="204" t="s">
        <v>339</v>
      </c>
      <c r="H833" s="205"/>
      <c r="I833" s="205"/>
      <c r="J833" s="205"/>
    </row>
    <row r="834" spans="2:10" ht="12.75" customHeight="1">
      <c r="B834" s="210" t="s">
        <v>658</v>
      </c>
      <c r="C834" s="204" t="s">
        <v>285</v>
      </c>
      <c r="D834" s="204" t="s">
        <v>289</v>
      </c>
      <c r="E834" s="209" t="s">
        <v>659</v>
      </c>
      <c r="F834" s="204"/>
      <c r="G834" s="204"/>
      <c r="H834" s="205">
        <f aca="true" t="shared" si="162" ref="H834:J836">H835</f>
        <v>200</v>
      </c>
      <c r="I834" s="205">
        <f t="shared" si="162"/>
        <v>150</v>
      </c>
      <c r="J834" s="205">
        <f t="shared" si="162"/>
        <v>150</v>
      </c>
    </row>
    <row r="835" spans="2:10" ht="12.75" customHeight="1">
      <c r="B835" s="187" t="s">
        <v>331</v>
      </c>
      <c r="C835" s="204" t="s">
        <v>285</v>
      </c>
      <c r="D835" s="204" t="s">
        <v>289</v>
      </c>
      <c r="E835" s="209" t="s">
        <v>659</v>
      </c>
      <c r="F835" s="204" t="s">
        <v>361</v>
      </c>
      <c r="G835" s="204"/>
      <c r="H835" s="205">
        <f t="shared" si="162"/>
        <v>200</v>
      </c>
      <c r="I835" s="205">
        <f t="shared" si="162"/>
        <v>150</v>
      </c>
      <c r="J835" s="205">
        <f t="shared" si="162"/>
        <v>150</v>
      </c>
    </row>
    <row r="836" spans="2:10" ht="12.75" customHeight="1">
      <c r="B836" s="187" t="s">
        <v>333</v>
      </c>
      <c r="C836" s="204" t="s">
        <v>285</v>
      </c>
      <c r="D836" s="204" t="s">
        <v>289</v>
      </c>
      <c r="E836" s="209" t="s">
        <v>659</v>
      </c>
      <c r="F836" s="204" t="s">
        <v>363</v>
      </c>
      <c r="G836" s="204"/>
      <c r="H836" s="205">
        <f t="shared" si="162"/>
        <v>200</v>
      </c>
      <c r="I836" s="205">
        <f t="shared" si="162"/>
        <v>150</v>
      </c>
      <c r="J836" s="205">
        <f t="shared" si="162"/>
        <v>150</v>
      </c>
    </row>
    <row r="837" spans="2:10" ht="12.75" customHeight="1">
      <c r="B837" s="187" t="s">
        <v>315</v>
      </c>
      <c r="C837" s="204" t="s">
        <v>285</v>
      </c>
      <c r="D837" s="204" t="s">
        <v>289</v>
      </c>
      <c r="E837" s="209" t="s">
        <v>659</v>
      </c>
      <c r="F837" s="204" t="s">
        <v>363</v>
      </c>
      <c r="G837" s="204" t="s">
        <v>339</v>
      </c>
      <c r="H837" s="205">
        <f>'Прил. 7'!I413</f>
        <v>200</v>
      </c>
      <c r="I837" s="205">
        <f>'Прил. 7'!J413</f>
        <v>150</v>
      </c>
      <c r="J837" s="205">
        <f>'Прил. 7'!K413</f>
        <v>150</v>
      </c>
    </row>
    <row r="838" spans="2:10" ht="14.25" customHeight="1">
      <c r="B838" s="196" t="s">
        <v>319</v>
      </c>
      <c r="C838" s="143" t="s">
        <v>285</v>
      </c>
      <c r="D838" s="143" t="s">
        <v>289</v>
      </c>
      <c r="E838" s="189" t="s">
        <v>320</v>
      </c>
      <c r="F838" s="143"/>
      <c r="G838" s="143"/>
      <c r="H838" s="183">
        <f>H839</f>
        <v>408</v>
      </c>
      <c r="I838" s="183">
        <f>I839</f>
        <v>445</v>
      </c>
      <c r="J838" s="183">
        <f>J839</f>
        <v>480</v>
      </c>
    </row>
    <row r="839" spans="2:10" ht="12.75" customHeight="1">
      <c r="B839" s="193" t="s">
        <v>362</v>
      </c>
      <c r="C839" s="143" t="s">
        <v>285</v>
      </c>
      <c r="D839" s="143" t="s">
        <v>289</v>
      </c>
      <c r="E839" s="189" t="s">
        <v>660</v>
      </c>
      <c r="F839" s="143" t="s">
        <v>361</v>
      </c>
      <c r="G839" s="143"/>
      <c r="H839" s="183">
        <f>H840+H842+H845</f>
        <v>408</v>
      </c>
      <c r="I839" s="183">
        <f>I840+I842+I845</f>
        <v>445</v>
      </c>
      <c r="J839" s="183">
        <f>J840+J842+J845</f>
        <v>480</v>
      </c>
    </row>
    <row r="840" spans="2:10" ht="12.75" customHeight="1">
      <c r="B840" s="193" t="s">
        <v>364</v>
      </c>
      <c r="C840" s="143" t="s">
        <v>285</v>
      </c>
      <c r="D840" s="143" t="s">
        <v>289</v>
      </c>
      <c r="E840" s="189" t="s">
        <v>660</v>
      </c>
      <c r="F840" s="143" t="s">
        <v>363</v>
      </c>
      <c r="G840" s="143"/>
      <c r="H840" s="183">
        <f>H841</f>
        <v>258</v>
      </c>
      <c r="I840" s="183">
        <f>I841</f>
        <v>265</v>
      </c>
      <c r="J840" s="183">
        <f>J841</f>
        <v>270</v>
      </c>
    </row>
    <row r="841" spans="2:10" ht="14.25" customHeight="1">
      <c r="B841" s="193" t="s">
        <v>315</v>
      </c>
      <c r="C841" s="143" t="s">
        <v>285</v>
      </c>
      <c r="D841" s="143" t="s">
        <v>289</v>
      </c>
      <c r="E841" s="189" t="s">
        <v>660</v>
      </c>
      <c r="F841" s="143" t="s">
        <v>363</v>
      </c>
      <c r="G841" s="143">
        <v>2</v>
      </c>
      <c r="H841" s="183">
        <f>'Прил. 7'!I417+'Прил. 7'!I1037</f>
        <v>258</v>
      </c>
      <c r="I841" s="183">
        <f>'Прил. 7'!J417+'Прил. 7'!J1037</f>
        <v>265</v>
      </c>
      <c r="J841" s="183">
        <f>'Прил. 7'!K417+'Прил. 7'!K1037</f>
        <v>270</v>
      </c>
    </row>
    <row r="842" spans="2:10" ht="14.25" customHeight="1">
      <c r="B842" s="193" t="s">
        <v>661</v>
      </c>
      <c r="C842" s="143" t="s">
        <v>285</v>
      </c>
      <c r="D842" s="143" t="s">
        <v>289</v>
      </c>
      <c r="E842" s="189" t="s">
        <v>660</v>
      </c>
      <c r="F842" s="143" t="s">
        <v>662</v>
      </c>
      <c r="G842" s="143"/>
      <c r="H842" s="183">
        <f aca="true" t="shared" si="163" ref="H842:J843">H843</f>
        <v>50</v>
      </c>
      <c r="I842" s="183">
        <f t="shared" si="163"/>
        <v>60</v>
      </c>
      <c r="J842" s="183">
        <f t="shared" si="163"/>
        <v>70</v>
      </c>
    </row>
    <row r="843" spans="2:10" ht="14.25" customHeight="1">
      <c r="B843" s="193" t="s">
        <v>364</v>
      </c>
      <c r="C843" s="143" t="s">
        <v>285</v>
      </c>
      <c r="D843" s="143" t="s">
        <v>289</v>
      </c>
      <c r="E843" s="189" t="s">
        <v>660</v>
      </c>
      <c r="F843" s="143" t="s">
        <v>662</v>
      </c>
      <c r="G843" s="143"/>
      <c r="H843" s="183">
        <f t="shared" si="163"/>
        <v>50</v>
      </c>
      <c r="I843" s="183">
        <f t="shared" si="163"/>
        <v>60</v>
      </c>
      <c r="J843" s="183">
        <f t="shared" si="163"/>
        <v>70</v>
      </c>
    </row>
    <row r="844" spans="2:10" ht="14.25" customHeight="1">
      <c r="B844" s="193" t="s">
        <v>315</v>
      </c>
      <c r="C844" s="143" t="s">
        <v>285</v>
      </c>
      <c r="D844" s="143" t="s">
        <v>289</v>
      </c>
      <c r="E844" s="189" t="s">
        <v>660</v>
      </c>
      <c r="F844" s="143" t="s">
        <v>662</v>
      </c>
      <c r="G844" s="143" t="s">
        <v>339</v>
      </c>
      <c r="H844" s="183">
        <f>'Прил. 7'!I420</f>
        <v>50</v>
      </c>
      <c r="I844" s="183">
        <f>'Прил. 7'!J420</f>
        <v>60</v>
      </c>
      <c r="J844" s="183">
        <f>'Прил. 7'!K420</f>
        <v>70</v>
      </c>
    </row>
    <row r="845" spans="2:10" ht="14.25" customHeight="1">
      <c r="B845" s="193" t="s">
        <v>388</v>
      </c>
      <c r="C845" s="143" t="s">
        <v>285</v>
      </c>
      <c r="D845" s="143" t="s">
        <v>289</v>
      </c>
      <c r="E845" s="189" t="s">
        <v>660</v>
      </c>
      <c r="F845" s="143" t="s">
        <v>663</v>
      </c>
      <c r="G845" s="143"/>
      <c r="H845" s="183">
        <f>H846</f>
        <v>100</v>
      </c>
      <c r="I845" s="183">
        <f>I846</f>
        <v>120</v>
      </c>
      <c r="J845" s="183">
        <f>J846</f>
        <v>140</v>
      </c>
    </row>
    <row r="846" spans="2:10" ht="14.25" customHeight="1">
      <c r="B846" s="193" t="s">
        <v>315</v>
      </c>
      <c r="C846" s="143" t="s">
        <v>285</v>
      </c>
      <c r="D846" s="143" t="s">
        <v>289</v>
      </c>
      <c r="E846" s="189" t="s">
        <v>660</v>
      </c>
      <c r="F846" s="143" t="s">
        <v>663</v>
      </c>
      <c r="G846" s="143" t="s">
        <v>339</v>
      </c>
      <c r="H846" s="183">
        <f>'Прил. 7'!I422</f>
        <v>100</v>
      </c>
      <c r="I846" s="183">
        <f>'Прил. 7'!J422</f>
        <v>120</v>
      </c>
      <c r="J846" s="183">
        <f>'Прил. 7'!K422</f>
        <v>140</v>
      </c>
    </row>
    <row r="847" spans="2:10" ht="45" customHeight="1" hidden="1">
      <c r="B847" s="206" t="s">
        <v>664</v>
      </c>
      <c r="C847" s="204" t="s">
        <v>285</v>
      </c>
      <c r="D847" s="204" t="s">
        <v>289</v>
      </c>
      <c r="E847" s="209" t="s">
        <v>665</v>
      </c>
      <c r="F847" s="204"/>
      <c r="G847" s="204"/>
      <c r="H847" s="205">
        <f aca="true" t="shared" si="164" ref="H847:J849">H848</f>
        <v>0</v>
      </c>
      <c r="I847" s="205">
        <f t="shared" si="164"/>
        <v>0</v>
      </c>
      <c r="J847" s="205">
        <f t="shared" si="164"/>
        <v>0</v>
      </c>
    </row>
    <row r="848" spans="2:10" ht="14.25" customHeight="1" hidden="1">
      <c r="B848" s="206" t="s">
        <v>362</v>
      </c>
      <c r="C848" s="204" t="s">
        <v>285</v>
      </c>
      <c r="D848" s="204" t="s">
        <v>289</v>
      </c>
      <c r="E848" s="209" t="s">
        <v>665</v>
      </c>
      <c r="F848" s="204" t="s">
        <v>361</v>
      </c>
      <c r="G848" s="204"/>
      <c r="H848" s="205">
        <f t="shared" si="164"/>
        <v>0</v>
      </c>
      <c r="I848" s="205">
        <f t="shared" si="164"/>
        <v>0</v>
      </c>
      <c r="J848" s="205">
        <f t="shared" si="164"/>
        <v>0</v>
      </c>
    </row>
    <row r="849" spans="2:10" ht="14.25" customHeight="1" hidden="1">
      <c r="B849" s="206" t="s">
        <v>388</v>
      </c>
      <c r="C849" s="204" t="s">
        <v>285</v>
      </c>
      <c r="D849" s="204" t="s">
        <v>289</v>
      </c>
      <c r="E849" s="209" t="s">
        <v>665</v>
      </c>
      <c r="F849" s="204" t="s">
        <v>663</v>
      </c>
      <c r="G849" s="204"/>
      <c r="H849" s="205">
        <f t="shared" si="164"/>
        <v>0</v>
      </c>
      <c r="I849" s="205">
        <f t="shared" si="164"/>
        <v>0</v>
      </c>
      <c r="J849" s="205">
        <f t="shared" si="164"/>
        <v>0</v>
      </c>
    </row>
    <row r="850" spans="2:10" ht="14.25" customHeight="1" hidden="1">
      <c r="B850" s="206" t="s">
        <v>315</v>
      </c>
      <c r="C850" s="204" t="s">
        <v>285</v>
      </c>
      <c r="D850" s="204" t="s">
        <v>289</v>
      </c>
      <c r="E850" s="209" t="s">
        <v>665</v>
      </c>
      <c r="F850" s="204" t="s">
        <v>663</v>
      </c>
      <c r="G850" s="204" t="s">
        <v>339</v>
      </c>
      <c r="H850" s="205">
        <f>'Прил. 7'!I430</f>
        <v>0</v>
      </c>
      <c r="I850" s="205"/>
      <c r="J850" s="205"/>
    </row>
    <row r="851" spans="2:10" ht="53.25" customHeight="1" hidden="1">
      <c r="B851" s="187" t="s">
        <v>666</v>
      </c>
      <c r="C851" s="143" t="s">
        <v>285</v>
      </c>
      <c r="D851" s="143" t="s">
        <v>289</v>
      </c>
      <c r="E851" s="191" t="s">
        <v>667</v>
      </c>
      <c r="F851" s="143"/>
      <c r="G851" s="143"/>
      <c r="H851" s="144">
        <f aca="true" t="shared" si="165" ref="H851:J853">H852</f>
        <v>0</v>
      </c>
      <c r="I851" s="144">
        <f t="shared" si="165"/>
        <v>0</v>
      </c>
      <c r="J851" s="144">
        <f t="shared" si="165"/>
        <v>0</v>
      </c>
    </row>
    <row r="852" spans="2:10" ht="14.25" customHeight="1" hidden="1">
      <c r="B852" s="193" t="s">
        <v>362</v>
      </c>
      <c r="C852" s="143" t="s">
        <v>285</v>
      </c>
      <c r="D852" s="143" t="s">
        <v>289</v>
      </c>
      <c r="E852" s="191" t="s">
        <v>667</v>
      </c>
      <c r="F852" s="143" t="s">
        <v>361</v>
      </c>
      <c r="G852" s="143"/>
      <c r="H852" s="144">
        <f t="shared" si="165"/>
        <v>0</v>
      </c>
      <c r="I852" s="144">
        <f t="shared" si="165"/>
        <v>0</v>
      </c>
      <c r="J852" s="144">
        <f t="shared" si="165"/>
        <v>0</v>
      </c>
    </row>
    <row r="853" spans="2:10" ht="14.25" customHeight="1" hidden="1">
      <c r="B853" s="193" t="s">
        <v>364</v>
      </c>
      <c r="C853" s="143" t="s">
        <v>285</v>
      </c>
      <c r="D853" s="143" t="s">
        <v>289</v>
      </c>
      <c r="E853" s="191" t="s">
        <v>667</v>
      </c>
      <c r="F853" s="143" t="s">
        <v>363</v>
      </c>
      <c r="G853" s="143"/>
      <c r="H853" s="144">
        <f t="shared" si="165"/>
        <v>0</v>
      </c>
      <c r="I853" s="144">
        <f t="shared" si="165"/>
        <v>0</v>
      </c>
      <c r="J853" s="144">
        <f t="shared" si="165"/>
        <v>0</v>
      </c>
    </row>
    <row r="854" spans="2:10" ht="14.25" customHeight="1" hidden="1">
      <c r="B854" s="193" t="s">
        <v>317</v>
      </c>
      <c r="C854" s="143" t="s">
        <v>285</v>
      </c>
      <c r="D854" s="143" t="s">
        <v>289</v>
      </c>
      <c r="E854" s="191" t="s">
        <v>667</v>
      </c>
      <c r="F854" s="143" t="s">
        <v>363</v>
      </c>
      <c r="G854" s="143" t="s">
        <v>349</v>
      </c>
      <c r="H854" s="144"/>
      <c r="I854" s="144"/>
      <c r="J854" s="144"/>
    </row>
    <row r="855" spans="2:10" ht="28.5" customHeight="1" hidden="1">
      <c r="B855" s="187" t="s">
        <v>668</v>
      </c>
      <c r="C855" s="143" t="s">
        <v>285</v>
      </c>
      <c r="D855" s="143" t="s">
        <v>289</v>
      </c>
      <c r="E855" s="191" t="s">
        <v>669</v>
      </c>
      <c r="F855" s="143"/>
      <c r="G855" s="143"/>
      <c r="H855" s="144">
        <f aca="true" t="shared" si="166" ref="H855:J857">H856</f>
        <v>0</v>
      </c>
      <c r="I855" s="144">
        <f t="shared" si="166"/>
        <v>0</v>
      </c>
      <c r="J855" s="144">
        <f t="shared" si="166"/>
        <v>0</v>
      </c>
    </row>
    <row r="856" spans="2:10" ht="14.25" customHeight="1" hidden="1">
      <c r="B856" s="193" t="s">
        <v>362</v>
      </c>
      <c r="C856" s="143" t="s">
        <v>285</v>
      </c>
      <c r="D856" s="143" t="s">
        <v>289</v>
      </c>
      <c r="E856" s="191" t="s">
        <v>669</v>
      </c>
      <c r="F856" s="143" t="s">
        <v>361</v>
      </c>
      <c r="G856" s="143"/>
      <c r="H856" s="144">
        <f t="shared" si="166"/>
        <v>0</v>
      </c>
      <c r="I856" s="144">
        <f t="shared" si="166"/>
        <v>0</v>
      </c>
      <c r="J856" s="144">
        <f t="shared" si="166"/>
        <v>0</v>
      </c>
    </row>
    <row r="857" spans="2:10" ht="14.25" customHeight="1" hidden="1">
      <c r="B857" s="193" t="s">
        <v>364</v>
      </c>
      <c r="C857" s="143" t="s">
        <v>285</v>
      </c>
      <c r="D857" s="143" t="s">
        <v>289</v>
      </c>
      <c r="E857" s="191" t="s">
        <v>669</v>
      </c>
      <c r="F857" s="143" t="s">
        <v>363</v>
      </c>
      <c r="G857" s="143"/>
      <c r="H857" s="144">
        <f t="shared" si="166"/>
        <v>0</v>
      </c>
      <c r="I857" s="144">
        <f t="shared" si="166"/>
        <v>0</v>
      </c>
      <c r="J857" s="144">
        <f t="shared" si="166"/>
        <v>0</v>
      </c>
    </row>
    <row r="858" spans="2:10" ht="14.25" customHeight="1" hidden="1">
      <c r="B858" s="193" t="s">
        <v>317</v>
      </c>
      <c r="C858" s="143" t="s">
        <v>285</v>
      </c>
      <c r="D858" s="143" t="s">
        <v>289</v>
      </c>
      <c r="E858" s="191" t="s">
        <v>669</v>
      </c>
      <c r="F858" s="143" t="s">
        <v>363</v>
      </c>
      <c r="G858" s="143" t="s">
        <v>349</v>
      </c>
      <c r="H858" s="144">
        <f>'Прил. 7'!I434</f>
        <v>0</v>
      </c>
      <c r="I858" s="144">
        <f>'Прил. 7'!J434</f>
        <v>0</v>
      </c>
      <c r="J858" s="144">
        <f>'Прил. 7'!K434</f>
        <v>0</v>
      </c>
    </row>
    <row r="859" spans="2:10" ht="12.75" customHeight="1">
      <c r="B859" s="238" t="s">
        <v>290</v>
      </c>
      <c r="C859" s="186" t="s">
        <v>285</v>
      </c>
      <c r="D859" s="186" t="s">
        <v>291</v>
      </c>
      <c r="E859" s="143"/>
      <c r="F859" s="143"/>
      <c r="G859" s="143"/>
      <c r="H859" s="183">
        <f>H860+H868</f>
        <v>3361.7000000000003</v>
      </c>
      <c r="I859" s="183">
        <f>I860+I868</f>
        <v>2860.3</v>
      </c>
      <c r="J859" s="183">
        <f>J860+J868</f>
        <v>3361.7000000000003</v>
      </c>
    </row>
    <row r="860" spans="2:10" ht="12.75" customHeight="1" hidden="1">
      <c r="B860" s="181" t="s">
        <v>670</v>
      </c>
      <c r="C860" s="194">
        <v>1000</v>
      </c>
      <c r="D860" s="194">
        <v>1004</v>
      </c>
      <c r="E860" s="189" t="s">
        <v>671</v>
      </c>
      <c r="F860" s="143"/>
      <c r="G860" s="143"/>
      <c r="H860" s="183">
        <f aca="true" t="shared" si="167" ref="H860:J863">H861</f>
        <v>0</v>
      </c>
      <c r="I860" s="183">
        <f t="shared" si="167"/>
        <v>0</v>
      </c>
      <c r="J860" s="183">
        <f t="shared" si="167"/>
        <v>0</v>
      </c>
    </row>
    <row r="861" spans="2:10" ht="27.75" customHeight="1" hidden="1">
      <c r="B861" s="333" t="s">
        <v>672</v>
      </c>
      <c r="C861" s="194">
        <v>1000</v>
      </c>
      <c r="D861" s="194">
        <v>1004</v>
      </c>
      <c r="E861" s="247" t="s">
        <v>671</v>
      </c>
      <c r="F861" s="143"/>
      <c r="G861" s="143"/>
      <c r="H861" s="183">
        <f t="shared" si="167"/>
        <v>0</v>
      </c>
      <c r="I861" s="183">
        <f t="shared" si="167"/>
        <v>0</v>
      </c>
      <c r="J861" s="183">
        <f t="shared" si="167"/>
        <v>0</v>
      </c>
    </row>
    <row r="862" spans="2:10" ht="12.75" customHeight="1" hidden="1">
      <c r="B862" s="283" t="s">
        <v>673</v>
      </c>
      <c r="C862" s="194">
        <v>1000</v>
      </c>
      <c r="D862" s="194">
        <v>1004</v>
      </c>
      <c r="E862" s="247" t="s">
        <v>674</v>
      </c>
      <c r="F862" s="143"/>
      <c r="G862" s="143"/>
      <c r="H862" s="183">
        <f t="shared" si="167"/>
        <v>0</v>
      </c>
      <c r="I862" s="183">
        <f t="shared" si="167"/>
        <v>0</v>
      </c>
      <c r="J862" s="183">
        <f t="shared" si="167"/>
        <v>0</v>
      </c>
    </row>
    <row r="863" spans="2:10" ht="12.75" customHeight="1" hidden="1">
      <c r="B863" s="193" t="s">
        <v>362</v>
      </c>
      <c r="C863" s="194">
        <v>1000</v>
      </c>
      <c r="D863" s="194">
        <v>1004</v>
      </c>
      <c r="E863" s="247" t="s">
        <v>674</v>
      </c>
      <c r="F863" s="143" t="s">
        <v>361</v>
      </c>
      <c r="G863" s="143"/>
      <c r="H863" s="183">
        <f t="shared" si="167"/>
        <v>0</v>
      </c>
      <c r="I863" s="183">
        <f t="shared" si="167"/>
        <v>0</v>
      </c>
      <c r="J863" s="183">
        <f t="shared" si="167"/>
        <v>0</v>
      </c>
    </row>
    <row r="864" spans="2:10" ht="12.75" customHeight="1" hidden="1">
      <c r="B864" s="193" t="s">
        <v>364</v>
      </c>
      <c r="C864" s="194">
        <v>1000</v>
      </c>
      <c r="D864" s="194">
        <v>1004</v>
      </c>
      <c r="E864" s="247" t="s">
        <v>674</v>
      </c>
      <c r="F864" s="143" t="s">
        <v>363</v>
      </c>
      <c r="G864" s="143"/>
      <c r="H864" s="183">
        <f>H865+H866+H867</f>
        <v>0</v>
      </c>
      <c r="I864" s="183">
        <f>I865+I866+I867</f>
        <v>0</v>
      </c>
      <c r="J864" s="183">
        <f>J865+J866+J867</f>
        <v>0</v>
      </c>
    </row>
    <row r="865" spans="2:10" ht="14.25" customHeight="1" hidden="1">
      <c r="B865" s="193" t="s">
        <v>315</v>
      </c>
      <c r="C865" s="194">
        <v>1000</v>
      </c>
      <c r="D865" s="194">
        <v>1004</v>
      </c>
      <c r="E865" s="247" t="s">
        <v>674</v>
      </c>
      <c r="F865" s="143" t="s">
        <v>363</v>
      </c>
      <c r="G865" s="143" t="s">
        <v>339</v>
      </c>
      <c r="H865" s="183">
        <f>'Прил. 7'!I459</f>
        <v>0</v>
      </c>
      <c r="I865" s="183">
        <f>'Прил. 7'!J459</f>
        <v>0</v>
      </c>
      <c r="J865" s="183">
        <f>'Прил. 7'!K459</f>
        <v>0</v>
      </c>
    </row>
    <row r="866" spans="2:10" ht="14.25" customHeight="1" hidden="1">
      <c r="B866" s="193" t="s">
        <v>316</v>
      </c>
      <c r="C866" s="194">
        <v>1000</v>
      </c>
      <c r="D866" s="194">
        <v>1004</v>
      </c>
      <c r="E866" s="247" t="s">
        <v>674</v>
      </c>
      <c r="F866" s="143" t="s">
        <v>363</v>
      </c>
      <c r="G866" s="143" t="s">
        <v>377</v>
      </c>
      <c r="H866" s="183">
        <f>'Прил. 7'!I460</f>
        <v>0</v>
      </c>
      <c r="I866" s="183">
        <f>'Прил. 7'!J460</f>
        <v>0</v>
      </c>
      <c r="J866" s="183">
        <f>'Прил. 7'!K460</f>
        <v>0</v>
      </c>
    </row>
    <row r="867" spans="2:10" ht="14.25" customHeight="1" hidden="1">
      <c r="B867" s="193" t="s">
        <v>317</v>
      </c>
      <c r="C867" s="194">
        <v>1000</v>
      </c>
      <c r="D867" s="194">
        <v>1004</v>
      </c>
      <c r="E867" s="247" t="s">
        <v>674</v>
      </c>
      <c r="F867" s="143" t="s">
        <v>363</v>
      </c>
      <c r="G867" s="143" t="s">
        <v>349</v>
      </c>
      <c r="H867" s="183"/>
      <c r="I867" s="183"/>
      <c r="J867" s="183"/>
    </row>
    <row r="868" spans="2:10" ht="15.75" customHeight="1">
      <c r="B868" s="334" t="s">
        <v>319</v>
      </c>
      <c r="C868" s="194">
        <v>1000</v>
      </c>
      <c r="D868" s="194">
        <v>1004</v>
      </c>
      <c r="E868" s="194" t="s">
        <v>320</v>
      </c>
      <c r="F868" s="142"/>
      <c r="G868" s="142"/>
      <c r="H868" s="183">
        <f>H869+H873+H879+H883+H889+H893+H897</f>
        <v>3361.7000000000003</v>
      </c>
      <c r="I868" s="183">
        <f>I869+I873+I879+I883+I889+I893+I897</f>
        <v>2860.3</v>
      </c>
      <c r="J868" s="183">
        <f>J869+J873+J879+J883+J889+J893+J897</f>
        <v>3361.7000000000003</v>
      </c>
    </row>
    <row r="869" spans="2:10" ht="27.75" customHeight="1" hidden="1">
      <c r="B869" s="198" t="s">
        <v>675</v>
      </c>
      <c r="C869" s="194">
        <v>1000</v>
      </c>
      <c r="D869" s="194">
        <v>1004</v>
      </c>
      <c r="E869" s="335" t="s">
        <v>676</v>
      </c>
      <c r="F869" s="142"/>
      <c r="G869" s="142"/>
      <c r="H869" s="183">
        <f aca="true" t="shared" si="168" ref="H869:J871">H870</f>
        <v>0</v>
      </c>
      <c r="I869" s="183">
        <f t="shared" si="168"/>
        <v>0</v>
      </c>
      <c r="J869" s="183">
        <f t="shared" si="168"/>
        <v>0</v>
      </c>
    </row>
    <row r="870" spans="2:10" ht="12.75" customHeight="1" hidden="1">
      <c r="B870" s="193" t="s">
        <v>362</v>
      </c>
      <c r="C870" s="194">
        <v>1000</v>
      </c>
      <c r="D870" s="194">
        <v>1004</v>
      </c>
      <c r="E870" s="335" t="s">
        <v>676</v>
      </c>
      <c r="F870" s="143" t="s">
        <v>361</v>
      </c>
      <c r="G870" s="142"/>
      <c r="H870" s="183">
        <f t="shared" si="168"/>
        <v>0</v>
      </c>
      <c r="I870" s="183">
        <f t="shared" si="168"/>
        <v>0</v>
      </c>
      <c r="J870" s="183">
        <f t="shared" si="168"/>
        <v>0</v>
      </c>
    </row>
    <row r="871" spans="2:10" ht="12.75" customHeight="1" hidden="1">
      <c r="B871" s="193" t="s">
        <v>650</v>
      </c>
      <c r="C871" s="194">
        <v>1000</v>
      </c>
      <c r="D871" s="194">
        <v>1004</v>
      </c>
      <c r="E871" s="335" t="s">
        <v>676</v>
      </c>
      <c r="F871" s="143" t="s">
        <v>651</v>
      </c>
      <c r="G871" s="143"/>
      <c r="H871" s="183">
        <f t="shared" si="168"/>
        <v>0</v>
      </c>
      <c r="I871" s="183">
        <f t="shared" si="168"/>
        <v>0</v>
      </c>
      <c r="J871" s="183">
        <f t="shared" si="168"/>
        <v>0</v>
      </c>
    </row>
    <row r="872" spans="2:10" ht="14.25" customHeight="1" hidden="1">
      <c r="B872" s="193" t="s">
        <v>317</v>
      </c>
      <c r="C872" s="194">
        <v>1000</v>
      </c>
      <c r="D872" s="194">
        <v>1004</v>
      </c>
      <c r="E872" s="335" t="s">
        <v>676</v>
      </c>
      <c r="F872" s="143" t="s">
        <v>651</v>
      </c>
      <c r="G872" s="143" t="s">
        <v>349</v>
      </c>
      <c r="H872" s="183">
        <f>'Прил. 7'!I440</f>
        <v>0</v>
      </c>
      <c r="I872" s="183">
        <f>'Прил. 7'!J440</f>
        <v>0</v>
      </c>
      <c r="J872" s="183">
        <f>'Прил. 7'!K440</f>
        <v>0</v>
      </c>
    </row>
    <row r="873" spans="2:10" ht="40.5" customHeight="1">
      <c r="B873" s="126" t="s">
        <v>213</v>
      </c>
      <c r="C873" s="194">
        <v>1000</v>
      </c>
      <c r="D873" s="194">
        <v>1004</v>
      </c>
      <c r="E873" s="189" t="s">
        <v>677</v>
      </c>
      <c r="F873" s="142"/>
      <c r="G873" s="142"/>
      <c r="H873" s="183">
        <f>H874</f>
        <v>678.1</v>
      </c>
      <c r="I873" s="183">
        <f>I874</f>
        <v>678.1</v>
      </c>
      <c r="J873" s="183">
        <f>J874</f>
        <v>678.1</v>
      </c>
    </row>
    <row r="874" spans="2:10" ht="12.75" customHeight="1">
      <c r="B874" s="206" t="s">
        <v>362</v>
      </c>
      <c r="C874" s="194">
        <v>1000</v>
      </c>
      <c r="D874" s="194">
        <v>1004</v>
      </c>
      <c r="E874" s="189" t="s">
        <v>677</v>
      </c>
      <c r="F874" s="143" t="s">
        <v>361</v>
      </c>
      <c r="G874" s="142"/>
      <c r="H874" s="183">
        <f>H875+H877</f>
        <v>678.1</v>
      </c>
      <c r="I874" s="183">
        <f>I875+I877</f>
        <v>678.1</v>
      </c>
      <c r="J874" s="183">
        <f>J875+J877</f>
        <v>678.1</v>
      </c>
    </row>
    <row r="875" spans="2:10" ht="12.75" customHeight="1">
      <c r="B875" s="206" t="s">
        <v>650</v>
      </c>
      <c r="C875" s="194">
        <v>1000</v>
      </c>
      <c r="D875" s="194">
        <v>1004</v>
      </c>
      <c r="E875" s="189" t="s">
        <v>677</v>
      </c>
      <c r="F875" s="143" t="s">
        <v>651</v>
      </c>
      <c r="G875" s="142"/>
      <c r="H875" s="183">
        <f>H876</f>
        <v>671.4</v>
      </c>
      <c r="I875" s="183">
        <f>I876</f>
        <v>671.4</v>
      </c>
      <c r="J875" s="183">
        <f>J876</f>
        <v>671.4</v>
      </c>
    </row>
    <row r="876" spans="2:10" ht="14.25" customHeight="1">
      <c r="B876" s="193" t="s">
        <v>316</v>
      </c>
      <c r="C876" s="194">
        <v>1000</v>
      </c>
      <c r="D876" s="194">
        <v>1004</v>
      </c>
      <c r="E876" s="189" t="s">
        <v>677</v>
      </c>
      <c r="F876" s="143" t="s">
        <v>651</v>
      </c>
      <c r="G876" s="143">
        <v>3</v>
      </c>
      <c r="H876" s="183">
        <f>'Прил. 7'!I1049</f>
        <v>671.4</v>
      </c>
      <c r="I876" s="183">
        <f>'Прил. 7'!J1049</f>
        <v>671.4</v>
      </c>
      <c r="J876" s="183">
        <f>'Прил. 7'!K1049</f>
        <v>671.4</v>
      </c>
    </row>
    <row r="877" spans="2:10" ht="14.25" customHeight="1">
      <c r="B877" s="206" t="s">
        <v>364</v>
      </c>
      <c r="C877" s="194">
        <v>1000</v>
      </c>
      <c r="D877" s="194">
        <v>1004</v>
      </c>
      <c r="E877" s="189" t="s">
        <v>677</v>
      </c>
      <c r="F877" s="143" t="s">
        <v>363</v>
      </c>
      <c r="G877" s="142"/>
      <c r="H877" s="183">
        <f>H878</f>
        <v>6.7</v>
      </c>
      <c r="I877" s="183">
        <f>I878</f>
        <v>6.7</v>
      </c>
      <c r="J877" s="183">
        <f>J878</f>
        <v>6.7</v>
      </c>
    </row>
    <row r="878" spans="2:10" ht="14.25" customHeight="1">
      <c r="B878" s="206" t="s">
        <v>316</v>
      </c>
      <c r="C878" s="194">
        <v>1000</v>
      </c>
      <c r="D878" s="194">
        <v>1004</v>
      </c>
      <c r="E878" s="189" t="s">
        <v>677</v>
      </c>
      <c r="F878" s="143" t="s">
        <v>363</v>
      </c>
      <c r="G878" s="143">
        <v>3</v>
      </c>
      <c r="H878" s="183">
        <f>'Прил. 7'!I1051</f>
        <v>6.7</v>
      </c>
      <c r="I878" s="183">
        <v>6.7</v>
      </c>
      <c r="J878" s="183">
        <v>6.7</v>
      </c>
    </row>
    <row r="879" spans="2:10" ht="91.5" customHeight="1" hidden="1">
      <c r="B879" s="195" t="s">
        <v>678</v>
      </c>
      <c r="C879" s="194">
        <v>1000</v>
      </c>
      <c r="D879" s="194">
        <v>1004</v>
      </c>
      <c r="E879" s="189" t="s">
        <v>320</v>
      </c>
      <c r="F879" s="143"/>
      <c r="G879" s="143"/>
      <c r="H879" s="183">
        <f aca="true" t="shared" si="169" ref="H879:J881">H880</f>
        <v>0</v>
      </c>
      <c r="I879" s="183">
        <f t="shared" si="169"/>
        <v>0</v>
      </c>
      <c r="J879" s="183">
        <f t="shared" si="169"/>
        <v>0</v>
      </c>
    </row>
    <row r="880" spans="2:10" ht="14.25" customHeight="1" hidden="1">
      <c r="B880" s="193" t="s">
        <v>362</v>
      </c>
      <c r="C880" s="194">
        <v>1000</v>
      </c>
      <c r="D880" s="194">
        <v>1004</v>
      </c>
      <c r="E880" s="189" t="s">
        <v>679</v>
      </c>
      <c r="F880" s="143" t="s">
        <v>361</v>
      </c>
      <c r="G880" s="143"/>
      <c r="H880" s="183">
        <f t="shared" si="169"/>
        <v>0</v>
      </c>
      <c r="I880" s="183">
        <f t="shared" si="169"/>
        <v>0</v>
      </c>
      <c r="J880" s="183">
        <f t="shared" si="169"/>
        <v>0</v>
      </c>
    </row>
    <row r="881" spans="2:10" ht="14.25" customHeight="1" hidden="1">
      <c r="B881" s="193" t="s">
        <v>650</v>
      </c>
      <c r="C881" s="194">
        <v>1000</v>
      </c>
      <c r="D881" s="194">
        <v>1004</v>
      </c>
      <c r="E881" s="189" t="s">
        <v>679</v>
      </c>
      <c r="F881" s="143" t="s">
        <v>651</v>
      </c>
      <c r="G881" s="143"/>
      <c r="H881" s="183">
        <f t="shared" si="169"/>
        <v>0</v>
      </c>
      <c r="I881" s="183">
        <f t="shared" si="169"/>
        <v>0</v>
      </c>
      <c r="J881" s="183">
        <f t="shared" si="169"/>
        <v>0</v>
      </c>
    </row>
    <row r="882" spans="2:10" ht="14.25" customHeight="1" hidden="1">
      <c r="B882" s="193" t="s">
        <v>316</v>
      </c>
      <c r="C882" s="194">
        <v>1000</v>
      </c>
      <c r="D882" s="194">
        <v>1004</v>
      </c>
      <c r="E882" s="189" t="s">
        <v>679</v>
      </c>
      <c r="F882" s="143" t="s">
        <v>651</v>
      </c>
      <c r="G882" s="143" t="s">
        <v>377</v>
      </c>
      <c r="H882" s="183"/>
      <c r="I882" s="183"/>
      <c r="J882" s="183"/>
    </row>
    <row r="883" spans="2:10" ht="27.75" customHeight="1">
      <c r="B883" s="126" t="s">
        <v>215</v>
      </c>
      <c r="C883" s="194">
        <v>1000</v>
      </c>
      <c r="D883" s="194">
        <v>1004</v>
      </c>
      <c r="E883" s="189" t="s">
        <v>320</v>
      </c>
      <c r="F883" s="142"/>
      <c r="G883" s="142"/>
      <c r="H883" s="183">
        <f>H884</f>
        <v>398.79999999999995</v>
      </c>
      <c r="I883" s="183">
        <f>I884</f>
        <v>398.79999999999995</v>
      </c>
      <c r="J883" s="183">
        <f>J884</f>
        <v>398.79999999999995</v>
      </c>
    </row>
    <row r="884" spans="2:10" ht="12.75" customHeight="1">
      <c r="B884" s="193" t="s">
        <v>362</v>
      </c>
      <c r="C884" s="194">
        <v>1000</v>
      </c>
      <c r="D884" s="194">
        <v>1004</v>
      </c>
      <c r="E884" s="189" t="s">
        <v>680</v>
      </c>
      <c r="F884" s="143" t="s">
        <v>361</v>
      </c>
      <c r="G884" s="143"/>
      <c r="H884" s="183">
        <f>H885+H887</f>
        <v>398.79999999999995</v>
      </c>
      <c r="I884" s="183">
        <f>I885+I887</f>
        <v>398.79999999999995</v>
      </c>
      <c r="J884" s="183">
        <f>J885+J887</f>
        <v>398.79999999999995</v>
      </c>
    </row>
    <row r="885" spans="2:10" ht="12.75" customHeight="1">
      <c r="B885" s="193" t="s">
        <v>650</v>
      </c>
      <c r="C885" s="194">
        <v>1000</v>
      </c>
      <c r="D885" s="194">
        <v>1004</v>
      </c>
      <c r="E885" s="189" t="s">
        <v>680</v>
      </c>
      <c r="F885" s="143" t="s">
        <v>651</v>
      </c>
      <c r="G885" s="143"/>
      <c r="H885" s="183">
        <f>H886</f>
        <v>327.2</v>
      </c>
      <c r="I885" s="183">
        <f>I886</f>
        <v>327.2</v>
      </c>
      <c r="J885" s="183">
        <f>J886</f>
        <v>327.2</v>
      </c>
    </row>
    <row r="886" spans="2:10" ht="14.25" customHeight="1">
      <c r="B886" s="193" t="s">
        <v>316</v>
      </c>
      <c r="C886" s="194">
        <v>1000</v>
      </c>
      <c r="D886" s="194">
        <v>1004</v>
      </c>
      <c r="E886" s="189" t="s">
        <v>680</v>
      </c>
      <c r="F886" s="143" t="s">
        <v>651</v>
      </c>
      <c r="G886" s="143">
        <v>3</v>
      </c>
      <c r="H886" s="183">
        <f>'Прил. 7'!I448</f>
        <v>327.2</v>
      </c>
      <c r="I886" s="183">
        <f>'Прил. 7'!J448</f>
        <v>327.2</v>
      </c>
      <c r="J886" s="183">
        <f>'Прил. 7'!K448</f>
        <v>327.2</v>
      </c>
    </row>
    <row r="887" spans="2:10" ht="12.75" customHeight="1">
      <c r="B887" s="193" t="s">
        <v>364</v>
      </c>
      <c r="C887" s="194">
        <v>1000</v>
      </c>
      <c r="D887" s="194">
        <v>1004</v>
      </c>
      <c r="E887" s="189" t="s">
        <v>680</v>
      </c>
      <c r="F887" s="143" t="s">
        <v>363</v>
      </c>
      <c r="G887" s="143"/>
      <c r="H887" s="183">
        <f>H888</f>
        <v>71.6</v>
      </c>
      <c r="I887" s="183">
        <f>I888</f>
        <v>71.6</v>
      </c>
      <c r="J887" s="183">
        <f>J888</f>
        <v>71.6</v>
      </c>
    </row>
    <row r="888" spans="2:10" ht="14.25" customHeight="1">
      <c r="B888" s="193" t="s">
        <v>316</v>
      </c>
      <c r="C888" s="194">
        <v>1000</v>
      </c>
      <c r="D888" s="194">
        <v>1004</v>
      </c>
      <c r="E888" s="189" t="s">
        <v>680</v>
      </c>
      <c r="F888" s="143" t="s">
        <v>363</v>
      </c>
      <c r="G888" s="143" t="s">
        <v>377</v>
      </c>
      <c r="H888" s="183">
        <f>'Прил. 7'!I450</f>
        <v>71.6</v>
      </c>
      <c r="I888" s="183">
        <f>'Прил. 7'!J450</f>
        <v>71.6</v>
      </c>
      <c r="J888" s="183">
        <f>'Прил. 7'!K450</f>
        <v>71.6</v>
      </c>
    </row>
    <row r="889" spans="2:10" ht="54" customHeight="1">
      <c r="B889" s="187" t="s">
        <v>681</v>
      </c>
      <c r="C889" s="194">
        <v>1000</v>
      </c>
      <c r="D889" s="194">
        <v>1004</v>
      </c>
      <c r="E889" s="42" t="s">
        <v>682</v>
      </c>
      <c r="F889" s="143"/>
      <c r="G889" s="143"/>
      <c r="H889" s="183">
        <f aca="true" t="shared" si="170" ref="H889:J891">H890</f>
        <v>50</v>
      </c>
      <c r="I889" s="183">
        <f t="shared" si="170"/>
        <v>50</v>
      </c>
      <c r="J889" s="183">
        <f t="shared" si="170"/>
        <v>50</v>
      </c>
    </row>
    <row r="890" spans="2:10" ht="12.75" customHeight="1">
      <c r="B890" s="187" t="s">
        <v>331</v>
      </c>
      <c r="C890" s="194">
        <v>1000</v>
      </c>
      <c r="D890" s="194">
        <v>1004</v>
      </c>
      <c r="E890" s="42" t="s">
        <v>682</v>
      </c>
      <c r="F890" s="143" t="s">
        <v>361</v>
      </c>
      <c r="G890" s="143"/>
      <c r="H890" s="183">
        <f t="shared" si="170"/>
        <v>50</v>
      </c>
      <c r="I890" s="183">
        <f t="shared" si="170"/>
        <v>50</v>
      </c>
      <c r="J890" s="183">
        <f t="shared" si="170"/>
        <v>50</v>
      </c>
    </row>
    <row r="891" spans="2:10" ht="12.75" customHeight="1">
      <c r="B891" s="187" t="s">
        <v>333</v>
      </c>
      <c r="C891" s="194">
        <v>1000</v>
      </c>
      <c r="D891" s="194">
        <v>1004</v>
      </c>
      <c r="E891" s="42" t="s">
        <v>682</v>
      </c>
      <c r="F891" s="143" t="s">
        <v>363</v>
      </c>
      <c r="G891" s="143"/>
      <c r="H891" s="183">
        <f t="shared" si="170"/>
        <v>50</v>
      </c>
      <c r="I891" s="183">
        <f t="shared" si="170"/>
        <v>50</v>
      </c>
      <c r="J891" s="183">
        <f t="shared" si="170"/>
        <v>50</v>
      </c>
    </row>
    <row r="892" spans="2:10" ht="14.25" customHeight="1">
      <c r="B892" s="187" t="s">
        <v>316</v>
      </c>
      <c r="C892" s="194">
        <v>1000</v>
      </c>
      <c r="D892" s="194">
        <v>1004</v>
      </c>
      <c r="E892" s="42" t="s">
        <v>682</v>
      </c>
      <c r="F892" s="143" t="s">
        <v>363</v>
      </c>
      <c r="G892" s="143" t="s">
        <v>377</v>
      </c>
      <c r="H892" s="183">
        <f>'Прил. 7'!I454</f>
        <v>50</v>
      </c>
      <c r="I892" s="183">
        <f>'Прил. 7'!J454</f>
        <v>50</v>
      </c>
      <c r="J892" s="183">
        <f>'Прил. 7'!K454</f>
        <v>50</v>
      </c>
    </row>
    <row r="893" spans="2:10" ht="40.5" customHeight="1">
      <c r="B893" s="126" t="s">
        <v>214</v>
      </c>
      <c r="C893" s="194">
        <v>1000</v>
      </c>
      <c r="D893" s="194">
        <v>1004</v>
      </c>
      <c r="E893" s="194" t="s">
        <v>683</v>
      </c>
      <c r="F893" s="143"/>
      <c r="G893" s="143"/>
      <c r="H893" s="183">
        <f aca="true" t="shared" si="171" ref="H893:J895">H894</f>
        <v>50</v>
      </c>
      <c r="I893" s="183">
        <f t="shared" si="171"/>
        <v>50</v>
      </c>
      <c r="J893" s="183">
        <f t="shared" si="171"/>
        <v>50</v>
      </c>
    </row>
    <row r="894" spans="2:10" ht="12.75" customHeight="1">
      <c r="B894" s="187" t="s">
        <v>362</v>
      </c>
      <c r="C894" s="194">
        <v>1000</v>
      </c>
      <c r="D894" s="194">
        <v>1004</v>
      </c>
      <c r="E894" s="194" t="s">
        <v>683</v>
      </c>
      <c r="F894" s="143" t="s">
        <v>361</v>
      </c>
      <c r="G894" s="143"/>
      <c r="H894" s="183">
        <f t="shared" si="171"/>
        <v>50</v>
      </c>
      <c r="I894" s="183">
        <f t="shared" si="171"/>
        <v>50</v>
      </c>
      <c r="J894" s="183">
        <f t="shared" si="171"/>
        <v>50</v>
      </c>
    </row>
    <row r="895" spans="2:10" ht="12.75" customHeight="1">
      <c r="B895" s="187" t="s">
        <v>650</v>
      </c>
      <c r="C895" s="194">
        <v>1000</v>
      </c>
      <c r="D895" s="194">
        <v>1004</v>
      </c>
      <c r="E895" s="194" t="s">
        <v>683</v>
      </c>
      <c r="F895" s="143" t="s">
        <v>651</v>
      </c>
      <c r="G895" s="143"/>
      <c r="H895" s="183">
        <f t="shared" si="171"/>
        <v>50</v>
      </c>
      <c r="I895" s="183">
        <f t="shared" si="171"/>
        <v>50</v>
      </c>
      <c r="J895" s="183">
        <f t="shared" si="171"/>
        <v>50</v>
      </c>
    </row>
    <row r="896" spans="2:10" ht="14.25" customHeight="1">
      <c r="B896" s="187" t="s">
        <v>316</v>
      </c>
      <c r="C896" s="194">
        <v>1000</v>
      </c>
      <c r="D896" s="194">
        <v>1004</v>
      </c>
      <c r="E896" s="194" t="s">
        <v>683</v>
      </c>
      <c r="F896" s="143" t="s">
        <v>651</v>
      </c>
      <c r="G896" s="143">
        <v>3</v>
      </c>
      <c r="H896" s="183">
        <f>'Прил. 7'!I465</f>
        <v>50</v>
      </c>
      <c r="I896" s="183">
        <f>'Прил. 7'!J465</f>
        <v>50</v>
      </c>
      <c r="J896" s="183">
        <f>'Прил. 7'!K465</f>
        <v>50</v>
      </c>
    </row>
    <row r="897" spans="2:10" ht="40.5" customHeight="1">
      <c r="B897" s="187" t="s">
        <v>684</v>
      </c>
      <c r="C897" s="194">
        <v>1000</v>
      </c>
      <c r="D897" s="194">
        <v>1004</v>
      </c>
      <c r="E897" s="42" t="s">
        <v>685</v>
      </c>
      <c r="F897" s="143"/>
      <c r="G897" s="143"/>
      <c r="H897" s="183">
        <f>H898+H901</f>
        <v>2184.8</v>
      </c>
      <c r="I897" s="183">
        <f aca="true" t="shared" si="172" ref="I897:J899">I898</f>
        <v>1683.4</v>
      </c>
      <c r="J897" s="183">
        <f t="shared" si="172"/>
        <v>2184.8</v>
      </c>
    </row>
    <row r="898" spans="2:10" ht="15.75" customHeight="1">
      <c r="B898" s="187" t="s">
        <v>457</v>
      </c>
      <c r="C898" s="194">
        <v>1000</v>
      </c>
      <c r="D898" s="194">
        <v>1004</v>
      </c>
      <c r="E898" s="42" t="s">
        <v>685</v>
      </c>
      <c r="F898" s="143" t="s">
        <v>439</v>
      </c>
      <c r="G898" s="143"/>
      <c r="H898" s="183">
        <f>H899</f>
        <v>2184.8</v>
      </c>
      <c r="I898" s="183">
        <f t="shared" si="172"/>
        <v>1683.4</v>
      </c>
      <c r="J898" s="183">
        <f t="shared" si="172"/>
        <v>2184.8</v>
      </c>
    </row>
    <row r="899" spans="2:10" ht="12.75" customHeight="1">
      <c r="B899" s="126" t="s">
        <v>440</v>
      </c>
      <c r="C899" s="194">
        <v>1000</v>
      </c>
      <c r="D899" s="194">
        <v>1004</v>
      </c>
      <c r="E899" s="42" t="s">
        <v>685</v>
      </c>
      <c r="F899" s="143" t="s">
        <v>441</v>
      </c>
      <c r="G899" s="143"/>
      <c r="H899" s="183">
        <f>H900</f>
        <v>2184.8</v>
      </c>
      <c r="I899" s="183">
        <f t="shared" si="172"/>
        <v>1683.4</v>
      </c>
      <c r="J899" s="183">
        <f t="shared" si="172"/>
        <v>2184.8</v>
      </c>
    </row>
    <row r="900" spans="2:10" ht="14.25" customHeight="1">
      <c r="B900" s="187" t="s">
        <v>316</v>
      </c>
      <c r="C900" s="194">
        <v>1000</v>
      </c>
      <c r="D900" s="194">
        <v>1004</v>
      </c>
      <c r="E900" s="42" t="s">
        <v>685</v>
      </c>
      <c r="F900" s="143" t="s">
        <v>441</v>
      </c>
      <c r="G900" s="143" t="s">
        <v>377</v>
      </c>
      <c r="H900" s="183">
        <f>'Прил. 7'!I87</f>
        <v>2184.8</v>
      </c>
      <c r="I900" s="183">
        <f>'Прил. 7'!J87</f>
        <v>1683.4</v>
      </c>
      <c r="J900" s="183">
        <f>'Прил. 7'!K87</f>
        <v>2184.8</v>
      </c>
    </row>
    <row r="901" spans="2:10" ht="42.75" hidden="1">
      <c r="B901" s="187" t="s">
        <v>684</v>
      </c>
      <c r="C901" s="194">
        <v>1000</v>
      </c>
      <c r="D901" s="194">
        <v>1004</v>
      </c>
      <c r="E901" s="12" t="s">
        <v>686</v>
      </c>
      <c r="F901" s="143"/>
      <c r="G901" s="143"/>
      <c r="H901" s="144">
        <f>H902</f>
        <v>0</v>
      </c>
      <c r="I901" s="183">
        <v>0</v>
      </c>
      <c r="J901" s="183">
        <v>0</v>
      </c>
    </row>
    <row r="902" spans="2:10" ht="28.5" hidden="1">
      <c r="B902" s="187" t="s">
        <v>457</v>
      </c>
      <c r="C902" s="194">
        <v>1000</v>
      </c>
      <c r="D902" s="194">
        <v>1004</v>
      </c>
      <c r="E902" s="12" t="s">
        <v>686</v>
      </c>
      <c r="F902" s="143" t="s">
        <v>439</v>
      </c>
      <c r="G902" s="143"/>
      <c r="H902" s="144">
        <f>H903</f>
        <v>0</v>
      </c>
      <c r="I902" s="183">
        <v>0</v>
      </c>
      <c r="J902" s="183">
        <v>0</v>
      </c>
    </row>
    <row r="903" spans="2:10" ht="14.25" customHeight="1" hidden="1">
      <c r="B903" s="336" t="s">
        <v>440</v>
      </c>
      <c r="C903" s="194">
        <v>1000</v>
      </c>
      <c r="D903" s="194">
        <v>1004</v>
      </c>
      <c r="E903" s="12" t="s">
        <v>686</v>
      </c>
      <c r="F903" s="143" t="s">
        <v>441</v>
      </c>
      <c r="G903" s="143"/>
      <c r="H903" s="144">
        <f>H904</f>
        <v>0</v>
      </c>
      <c r="I903" s="183">
        <v>0</v>
      </c>
      <c r="J903" s="183">
        <v>0</v>
      </c>
    </row>
    <row r="904" spans="2:10" ht="14.25" customHeight="1" hidden="1">
      <c r="B904" s="187" t="s">
        <v>316</v>
      </c>
      <c r="C904" s="194">
        <v>1000</v>
      </c>
      <c r="D904" s="194">
        <v>1004</v>
      </c>
      <c r="E904" s="12" t="s">
        <v>686</v>
      </c>
      <c r="F904" s="143" t="s">
        <v>441</v>
      </c>
      <c r="G904" s="143" t="s">
        <v>377</v>
      </c>
      <c r="H904" s="144">
        <f>'Прил. 7'!I91</f>
        <v>0</v>
      </c>
      <c r="I904" s="144">
        <f>'Прил. 7'!J91</f>
        <v>0</v>
      </c>
      <c r="J904" s="144">
        <f>'Прил. 7'!K91</f>
        <v>0</v>
      </c>
    </row>
    <row r="905" spans="2:10" ht="12.75" customHeight="1">
      <c r="B905" s="185" t="s">
        <v>292</v>
      </c>
      <c r="C905" s="186" t="s">
        <v>285</v>
      </c>
      <c r="D905" s="186" t="s">
        <v>293</v>
      </c>
      <c r="E905" s="143"/>
      <c r="F905" s="143"/>
      <c r="G905" s="143"/>
      <c r="H905" s="183">
        <f>H906+H918+H922+H926</f>
        <v>1126.7</v>
      </c>
      <c r="I905" s="183">
        <f>I906</f>
        <v>1076.7</v>
      </c>
      <c r="J905" s="183">
        <f>J906</f>
        <v>1076.7</v>
      </c>
    </row>
    <row r="906" spans="2:10" ht="12.75" customHeight="1">
      <c r="B906" s="187" t="s">
        <v>319</v>
      </c>
      <c r="C906" s="143" t="s">
        <v>285</v>
      </c>
      <c r="D906" s="143" t="s">
        <v>293</v>
      </c>
      <c r="E906" s="194" t="s">
        <v>320</v>
      </c>
      <c r="F906" s="143"/>
      <c r="G906" s="143"/>
      <c r="H906" s="183">
        <f>H907+H911</f>
        <v>1126.7</v>
      </c>
      <c r="I906" s="183">
        <f>I911</f>
        <v>1076.7</v>
      </c>
      <c r="J906" s="183">
        <f>J911</f>
        <v>1076.7</v>
      </c>
    </row>
    <row r="907" spans="2:10" ht="28.5">
      <c r="B907" s="337" t="s">
        <v>687</v>
      </c>
      <c r="C907" s="313" t="s">
        <v>285</v>
      </c>
      <c r="D907" s="313" t="s">
        <v>293</v>
      </c>
      <c r="E907" s="207" t="s">
        <v>387</v>
      </c>
      <c r="F907" s="204"/>
      <c r="G907" s="204"/>
      <c r="H907" s="183">
        <f aca="true" t="shared" si="173" ref="H907:J909">H908</f>
        <v>50</v>
      </c>
      <c r="I907" s="183">
        <f t="shared" si="173"/>
        <v>0</v>
      </c>
      <c r="J907" s="183">
        <f t="shared" si="173"/>
        <v>0</v>
      </c>
    </row>
    <row r="908" spans="2:10" ht="12.75" customHeight="1">
      <c r="B908" s="338" t="s">
        <v>323</v>
      </c>
      <c r="C908" s="313" t="s">
        <v>285</v>
      </c>
      <c r="D908" s="313" t="s">
        <v>293</v>
      </c>
      <c r="E908" s="207" t="s">
        <v>387</v>
      </c>
      <c r="F908" s="204"/>
      <c r="G908" s="204"/>
      <c r="H908" s="339">
        <f t="shared" si="173"/>
        <v>50</v>
      </c>
      <c r="I908" s="339">
        <f t="shared" si="173"/>
        <v>0</v>
      </c>
      <c r="J908" s="339">
        <f t="shared" si="173"/>
        <v>0</v>
      </c>
    </row>
    <row r="909" spans="2:10" ht="12.75" customHeight="1">
      <c r="B909" s="340" t="s">
        <v>325</v>
      </c>
      <c r="C909" s="313" t="s">
        <v>285</v>
      </c>
      <c r="D909" s="313" t="s">
        <v>293</v>
      </c>
      <c r="E909" s="207" t="s">
        <v>387</v>
      </c>
      <c r="F909" s="313" t="s">
        <v>324</v>
      </c>
      <c r="G909" s="204"/>
      <c r="H909" s="183">
        <f t="shared" si="173"/>
        <v>50</v>
      </c>
      <c r="I909" s="183">
        <f t="shared" si="173"/>
        <v>0</v>
      </c>
      <c r="J909" s="183">
        <f t="shared" si="173"/>
        <v>0</v>
      </c>
    </row>
    <row r="910" spans="2:10" ht="12.75" customHeight="1">
      <c r="B910" s="340" t="s">
        <v>315</v>
      </c>
      <c r="C910" s="313" t="s">
        <v>285</v>
      </c>
      <c r="D910" s="313" t="s">
        <v>293</v>
      </c>
      <c r="E910" s="207" t="s">
        <v>387</v>
      </c>
      <c r="F910" s="313" t="s">
        <v>326</v>
      </c>
      <c r="G910" s="313" t="s">
        <v>339</v>
      </c>
      <c r="H910" s="183">
        <f>'Прил. 7'!I471</f>
        <v>50</v>
      </c>
      <c r="I910" s="183">
        <f>'Прил. 7'!J471</f>
        <v>0</v>
      </c>
      <c r="J910" s="183">
        <f>'Прил. 7'!K471</f>
        <v>0</v>
      </c>
    </row>
    <row r="911" spans="2:10" ht="15.75" customHeight="1">
      <c r="B911" s="126" t="s">
        <v>687</v>
      </c>
      <c r="C911" s="143" t="s">
        <v>285</v>
      </c>
      <c r="D911" s="143" t="s">
        <v>293</v>
      </c>
      <c r="E911" s="189" t="s">
        <v>688</v>
      </c>
      <c r="F911" s="143"/>
      <c r="G911" s="143"/>
      <c r="H911" s="183">
        <f>H912+H915</f>
        <v>1076.7</v>
      </c>
      <c r="I911" s="183">
        <f>I912+I915</f>
        <v>1076.7</v>
      </c>
      <c r="J911" s="183">
        <f>J912+J915</f>
        <v>1076.7</v>
      </c>
    </row>
    <row r="912" spans="2:10" ht="41.25" customHeight="1">
      <c r="B912" s="187" t="s">
        <v>323</v>
      </c>
      <c r="C912" s="143" t="s">
        <v>285</v>
      </c>
      <c r="D912" s="143" t="s">
        <v>293</v>
      </c>
      <c r="E912" s="189" t="s">
        <v>688</v>
      </c>
      <c r="F912" s="143" t="s">
        <v>324</v>
      </c>
      <c r="G912" s="143"/>
      <c r="H912" s="183">
        <f aca="true" t="shared" si="174" ref="H912:J913">H913</f>
        <v>1035</v>
      </c>
      <c r="I912" s="183">
        <f t="shared" si="174"/>
        <v>1035</v>
      </c>
      <c r="J912" s="183">
        <f t="shared" si="174"/>
        <v>1035</v>
      </c>
    </row>
    <row r="913" spans="2:10" ht="12.75" customHeight="1">
      <c r="B913" s="187" t="s">
        <v>325</v>
      </c>
      <c r="C913" s="143" t="s">
        <v>285</v>
      </c>
      <c r="D913" s="143" t="s">
        <v>293</v>
      </c>
      <c r="E913" s="189" t="s">
        <v>688</v>
      </c>
      <c r="F913" s="143" t="s">
        <v>326</v>
      </c>
      <c r="G913" s="143"/>
      <c r="H913" s="183">
        <f t="shared" si="174"/>
        <v>1035</v>
      </c>
      <c r="I913" s="183">
        <f t="shared" si="174"/>
        <v>1035</v>
      </c>
      <c r="J913" s="183">
        <f t="shared" si="174"/>
        <v>1035</v>
      </c>
    </row>
    <row r="914" spans="2:10" ht="14.25" customHeight="1">
      <c r="B914" s="187" t="s">
        <v>316</v>
      </c>
      <c r="C914" s="143" t="s">
        <v>285</v>
      </c>
      <c r="D914" s="143" t="s">
        <v>293</v>
      </c>
      <c r="E914" s="189" t="s">
        <v>688</v>
      </c>
      <c r="F914" s="143" t="s">
        <v>326</v>
      </c>
      <c r="G914" s="143">
        <v>3</v>
      </c>
      <c r="H914" s="183">
        <f>'Прил. 7'!I475</f>
        <v>1035</v>
      </c>
      <c r="I914" s="183">
        <f>'Прил. 7'!J475</f>
        <v>1035</v>
      </c>
      <c r="J914" s="183">
        <f>'Прил. 7'!K475</f>
        <v>1035</v>
      </c>
    </row>
    <row r="915" spans="2:10" ht="12.75" customHeight="1">
      <c r="B915" s="187" t="s">
        <v>331</v>
      </c>
      <c r="C915" s="143" t="s">
        <v>285</v>
      </c>
      <c r="D915" s="143" t="s">
        <v>293</v>
      </c>
      <c r="E915" s="189" t="s">
        <v>688</v>
      </c>
      <c r="F915" s="143" t="s">
        <v>332</v>
      </c>
      <c r="G915" s="143"/>
      <c r="H915" s="183">
        <f aca="true" t="shared" si="175" ref="H915:J916">H916</f>
        <v>41.7</v>
      </c>
      <c r="I915" s="183">
        <f t="shared" si="175"/>
        <v>41.7</v>
      </c>
      <c r="J915" s="183">
        <f t="shared" si="175"/>
        <v>41.7</v>
      </c>
    </row>
    <row r="916" spans="2:10" ht="12.75" customHeight="1">
      <c r="B916" s="187" t="s">
        <v>333</v>
      </c>
      <c r="C916" s="143" t="s">
        <v>285</v>
      </c>
      <c r="D916" s="143" t="s">
        <v>293</v>
      </c>
      <c r="E916" s="189" t="s">
        <v>688</v>
      </c>
      <c r="F916" s="143" t="s">
        <v>334</v>
      </c>
      <c r="G916" s="143"/>
      <c r="H916" s="183">
        <f t="shared" si="175"/>
        <v>41.7</v>
      </c>
      <c r="I916" s="183">
        <f t="shared" si="175"/>
        <v>41.7</v>
      </c>
      <c r="J916" s="183">
        <f t="shared" si="175"/>
        <v>41.7</v>
      </c>
    </row>
    <row r="917" spans="2:10" ht="12.75" customHeight="1">
      <c r="B917" s="187" t="s">
        <v>316</v>
      </c>
      <c r="C917" s="143" t="s">
        <v>285</v>
      </c>
      <c r="D917" s="143" t="s">
        <v>293</v>
      </c>
      <c r="E917" s="189" t="s">
        <v>688</v>
      </c>
      <c r="F917" s="143" t="s">
        <v>334</v>
      </c>
      <c r="G917" s="143">
        <v>3</v>
      </c>
      <c r="H917" s="183">
        <f>'Прил. 7'!I478</f>
        <v>41.7</v>
      </c>
      <c r="I917" s="183">
        <f>'Прил. 7'!J478</f>
        <v>41.7</v>
      </c>
      <c r="J917" s="183">
        <f>'Прил. 7'!K478</f>
        <v>41.7</v>
      </c>
    </row>
    <row r="918" spans="2:10" ht="41.25" customHeight="1" hidden="1">
      <c r="B918" s="190" t="s">
        <v>327</v>
      </c>
      <c r="C918" s="143" t="s">
        <v>285</v>
      </c>
      <c r="D918" s="143" t="s">
        <v>293</v>
      </c>
      <c r="E918" s="194" t="s">
        <v>328</v>
      </c>
      <c r="F918" s="143"/>
      <c r="G918" s="143"/>
      <c r="H918" s="144">
        <f aca="true" t="shared" si="176" ref="H918:J920">H919</f>
        <v>0</v>
      </c>
      <c r="I918" s="144">
        <f t="shared" si="176"/>
        <v>0</v>
      </c>
      <c r="J918" s="144">
        <f t="shared" si="176"/>
        <v>0</v>
      </c>
    </row>
    <row r="919" spans="2:10" ht="41.25" customHeight="1" hidden="1">
      <c r="B919" s="192" t="s">
        <v>323</v>
      </c>
      <c r="C919" s="143" t="s">
        <v>285</v>
      </c>
      <c r="D919" s="143" t="s">
        <v>293</v>
      </c>
      <c r="E919" s="194" t="s">
        <v>328</v>
      </c>
      <c r="F919" s="143" t="s">
        <v>324</v>
      </c>
      <c r="G919" s="143"/>
      <c r="H919" s="144">
        <f t="shared" si="176"/>
        <v>0</v>
      </c>
      <c r="I919" s="144">
        <f t="shared" si="176"/>
        <v>0</v>
      </c>
      <c r="J919" s="144">
        <f t="shared" si="176"/>
        <v>0</v>
      </c>
    </row>
    <row r="920" spans="2:10" ht="12.75" customHeight="1" hidden="1">
      <c r="B920" s="193" t="s">
        <v>325</v>
      </c>
      <c r="C920" s="143" t="s">
        <v>285</v>
      </c>
      <c r="D920" s="143" t="s">
        <v>293</v>
      </c>
      <c r="E920" s="194" t="s">
        <v>328</v>
      </c>
      <c r="F920" s="143" t="s">
        <v>326</v>
      </c>
      <c r="G920" s="143"/>
      <c r="H920" s="144">
        <f t="shared" si="176"/>
        <v>0</v>
      </c>
      <c r="I920" s="144">
        <f t="shared" si="176"/>
        <v>0</v>
      </c>
      <c r="J920" s="144">
        <f t="shared" si="176"/>
        <v>0</v>
      </c>
    </row>
    <row r="921" spans="2:10" ht="12.75" customHeight="1" hidden="1">
      <c r="B921" s="193" t="s">
        <v>316</v>
      </c>
      <c r="C921" s="143" t="s">
        <v>285</v>
      </c>
      <c r="D921" s="143" t="s">
        <v>293</v>
      </c>
      <c r="E921" s="194" t="s">
        <v>328</v>
      </c>
      <c r="F921" s="143" t="s">
        <v>326</v>
      </c>
      <c r="G921" s="143">
        <v>3</v>
      </c>
      <c r="H921" s="144">
        <f>'Прил. 7'!I482</f>
        <v>0</v>
      </c>
      <c r="I921" s="144">
        <f>'Прил. 7'!J482</f>
        <v>0</v>
      </c>
      <c r="J921" s="144">
        <f>'Прил. 7'!K482</f>
        <v>0</v>
      </c>
    </row>
    <row r="922" spans="2:10" ht="85.5" hidden="1">
      <c r="B922" s="341" t="s">
        <v>399</v>
      </c>
      <c r="C922" s="215" t="s">
        <v>285</v>
      </c>
      <c r="D922" s="215" t="s">
        <v>293</v>
      </c>
      <c r="E922" s="233" t="s">
        <v>320</v>
      </c>
      <c r="F922" s="215"/>
      <c r="G922" s="215"/>
      <c r="H922" s="183">
        <f aca="true" t="shared" si="177" ref="H922:J924">H923</f>
        <v>0</v>
      </c>
      <c r="I922" s="183">
        <f t="shared" si="177"/>
        <v>0</v>
      </c>
      <c r="J922" s="183">
        <f t="shared" si="177"/>
        <v>0</v>
      </c>
    </row>
    <row r="923" spans="2:10" ht="12.75" customHeight="1" hidden="1">
      <c r="B923" s="342" t="s">
        <v>331</v>
      </c>
      <c r="C923" s="215" t="s">
        <v>285</v>
      </c>
      <c r="D923" s="215" t="s">
        <v>293</v>
      </c>
      <c r="E923" s="233" t="s">
        <v>400</v>
      </c>
      <c r="F923" s="215" t="s">
        <v>332</v>
      </c>
      <c r="G923" s="215"/>
      <c r="H923" s="183">
        <f t="shared" si="177"/>
        <v>0</v>
      </c>
      <c r="I923" s="183">
        <f t="shared" si="177"/>
        <v>0</v>
      </c>
      <c r="J923" s="183">
        <f t="shared" si="177"/>
        <v>0</v>
      </c>
    </row>
    <row r="924" spans="2:10" ht="12.75" customHeight="1" hidden="1">
      <c r="B924" s="342" t="s">
        <v>333</v>
      </c>
      <c r="C924" s="215" t="s">
        <v>285</v>
      </c>
      <c r="D924" s="215" t="s">
        <v>293</v>
      </c>
      <c r="E924" s="233" t="s">
        <v>400</v>
      </c>
      <c r="F924" s="215" t="s">
        <v>334</v>
      </c>
      <c r="G924" s="215"/>
      <c r="H924" s="183">
        <f t="shared" si="177"/>
        <v>0</v>
      </c>
      <c r="I924" s="183">
        <f t="shared" si="177"/>
        <v>0</v>
      </c>
      <c r="J924" s="183">
        <f t="shared" si="177"/>
        <v>0</v>
      </c>
    </row>
    <row r="925" spans="2:10" ht="12.75" customHeight="1" hidden="1">
      <c r="B925" s="343" t="s">
        <v>317</v>
      </c>
      <c r="C925" s="215" t="s">
        <v>285</v>
      </c>
      <c r="D925" s="215" t="s">
        <v>293</v>
      </c>
      <c r="E925" s="233" t="s">
        <v>400</v>
      </c>
      <c r="F925" s="215" t="s">
        <v>334</v>
      </c>
      <c r="G925" s="215" t="s">
        <v>349</v>
      </c>
      <c r="H925" s="183">
        <f>'Прил. 7'!I486</f>
        <v>0</v>
      </c>
      <c r="I925" s="183">
        <f>'Прил. 7'!J486</f>
        <v>0</v>
      </c>
      <c r="J925" s="183">
        <f>'Прил. 7'!K486</f>
        <v>0</v>
      </c>
    </row>
    <row r="926" spans="2:10" ht="99.75" hidden="1">
      <c r="B926" s="341" t="s">
        <v>689</v>
      </c>
      <c r="C926" s="215" t="s">
        <v>285</v>
      </c>
      <c r="D926" s="215" t="s">
        <v>293</v>
      </c>
      <c r="E926" s="233" t="s">
        <v>320</v>
      </c>
      <c r="F926" s="215"/>
      <c r="G926" s="215"/>
      <c r="H926" s="183">
        <f>H927+H930</f>
        <v>0</v>
      </c>
      <c r="I926" s="183">
        <f>I927+I930</f>
        <v>0</v>
      </c>
      <c r="J926" s="183">
        <f>J927+J930</f>
        <v>0</v>
      </c>
    </row>
    <row r="927" spans="2:10" ht="12.75" customHeight="1" hidden="1">
      <c r="B927" s="342" t="s">
        <v>331</v>
      </c>
      <c r="C927" s="215" t="s">
        <v>285</v>
      </c>
      <c r="D927" s="215" t="s">
        <v>293</v>
      </c>
      <c r="E927" s="233" t="s">
        <v>690</v>
      </c>
      <c r="F927" s="215" t="s">
        <v>332</v>
      </c>
      <c r="G927" s="215"/>
      <c r="H927" s="183">
        <f aca="true" t="shared" si="178" ref="H927:J928">H928</f>
        <v>0</v>
      </c>
      <c r="I927" s="183">
        <f t="shared" si="178"/>
        <v>0</v>
      </c>
      <c r="J927" s="183">
        <f t="shared" si="178"/>
        <v>0</v>
      </c>
    </row>
    <row r="928" spans="2:10" ht="12.75" customHeight="1" hidden="1">
      <c r="B928" s="342" t="s">
        <v>333</v>
      </c>
      <c r="C928" s="215" t="s">
        <v>285</v>
      </c>
      <c r="D928" s="215" t="s">
        <v>293</v>
      </c>
      <c r="E928" s="233" t="s">
        <v>690</v>
      </c>
      <c r="F928" s="215" t="s">
        <v>334</v>
      </c>
      <c r="G928" s="215"/>
      <c r="H928" s="183">
        <f t="shared" si="178"/>
        <v>0</v>
      </c>
      <c r="I928" s="183">
        <f t="shared" si="178"/>
        <v>0</v>
      </c>
      <c r="J928" s="183">
        <f t="shared" si="178"/>
        <v>0</v>
      </c>
    </row>
    <row r="929" spans="2:10" ht="12.75" customHeight="1" hidden="1">
      <c r="B929" s="344" t="s">
        <v>316</v>
      </c>
      <c r="C929" s="215" t="s">
        <v>285</v>
      </c>
      <c r="D929" s="215" t="s">
        <v>293</v>
      </c>
      <c r="E929" s="233" t="s">
        <v>690</v>
      </c>
      <c r="F929" s="215" t="s">
        <v>334</v>
      </c>
      <c r="G929" s="215" t="s">
        <v>377</v>
      </c>
      <c r="H929" s="183">
        <f>'Прил. 7'!I490</f>
        <v>0</v>
      </c>
      <c r="I929" s="183">
        <f>'Прил. 7'!J490</f>
        <v>0</v>
      </c>
      <c r="J929" s="183">
        <f>'Прил. 7'!K490</f>
        <v>0</v>
      </c>
    </row>
    <row r="930" spans="2:10" ht="12.75" customHeight="1" hidden="1">
      <c r="B930" s="345" t="s">
        <v>335</v>
      </c>
      <c r="C930" s="215" t="s">
        <v>285</v>
      </c>
      <c r="D930" s="215" t="s">
        <v>293</v>
      </c>
      <c r="E930" s="233" t="s">
        <v>690</v>
      </c>
      <c r="F930" s="215" t="s">
        <v>336</v>
      </c>
      <c r="G930" s="215"/>
      <c r="H930" s="183">
        <f aca="true" t="shared" si="179" ref="H930:J931">H931</f>
        <v>0</v>
      </c>
      <c r="I930" s="183">
        <f t="shared" si="179"/>
        <v>0</v>
      </c>
      <c r="J930" s="183">
        <f t="shared" si="179"/>
        <v>0</v>
      </c>
    </row>
    <row r="931" spans="2:10" ht="12.75" customHeight="1" hidden="1">
      <c r="B931" s="345" t="s">
        <v>337</v>
      </c>
      <c r="C931" s="215" t="s">
        <v>285</v>
      </c>
      <c r="D931" s="215" t="s">
        <v>293</v>
      </c>
      <c r="E931" s="233" t="s">
        <v>690</v>
      </c>
      <c r="F931" s="215" t="s">
        <v>338</v>
      </c>
      <c r="G931" s="215"/>
      <c r="H931" s="183">
        <f t="shared" si="179"/>
        <v>0</v>
      </c>
      <c r="I931" s="183">
        <f t="shared" si="179"/>
        <v>0</v>
      </c>
      <c r="J931" s="183">
        <f t="shared" si="179"/>
        <v>0</v>
      </c>
    </row>
    <row r="932" spans="2:10" ht="12.75" customHeight="1" hidden="1">
      <c r="B932" s="344" t="s">
        <v>316</v>
      </c>
      <c r="C932" s="215" t="s">
        <v>285</v>
      </c>
      <c r="D932" s="215" t="s">
        <v>293</v>
      </c>
      <c r="E932" s="233" t="s">
        <v>690</v>
      </c>
      <c r="F932" s="215" t="s">
        <v>338</v>
      </c>
      <c r="G932" s="215" t="s">
        <v>377</v>
      </c>
      <c r="H932" s="183">
        <f>'Прил. 7'!I493</f>
        <v>0</v>
      </c>
      <c r="I932" s="183">
        <f>'Прил. 7'!J493</f>
        <v>0</v>
      </c>
      <c r="J932" s="183">
        <f>'Прил. 7'!K493</f>
        <v>0</v>
      </c>
    </row>
    <row r="933" spans="2:10" ht="12.75" customHeight="1">
      <c r="B933" s="184" t="s">
        <v>294</v>
      </c>
      <c r="C933" s="142" t="s">
        <v>295</v>
      </c>
      <c r="D933" s="142"/>
      <c r="E933" s="142"/>
      <c r="F933" s="142"/>
      <c r="G933" s="142"/>
      <c r="H933" s="182">
        <f>H936</f>
        <v>352.5</v>
      </c>
      <c r="I933" s="182">
        <f>I936</f>
        <v>355</v>
      </c>
      <c r="J933" s="182">
        <f>J936</f>
        <v>400</v>
      </c>
    </row>
    <row r="934" spans="2:10" ht="12.75" customHeight="1">
      <c r="B934" s="184" t="s">
        <v>315</v>
      </c>
      <c r="C934" s="142"/>
      <c r="D934" s="142"/>
      <c r="E934" s="142"/>
      <c r="F934" s="142"/>
      <c r="G934" s="142" t="s">
        <v>339</v>
      </c>
      <c r="H934" s="182">
        <f>H941+H947+H944</f>
        <v>352.5</v>
      </c>
      <c r="I934" s="182">
        <f>I941+I947+I944</f>
        <v>355</v>
      </c>
      <c r="J934" s="182">
        <f>J941+J947+J944</f>
        <v>400</v>
      </c>
    </row>
    <row r="935" spans="2:10" ht="12.75" customHeight="1">
      <c r="B935" s="184" t="s">
        <v>316</v>
      </c>
      <c r="C935" s="142"/>
      <c r="D935" s="142"/>
      <c r="E935" s="142"/>
      <c r="F935" s="142"/>
      <c r="G935" s="142" t="s">
        <v>377</v>
      </c>
      <c r="H935" s="182"/>
      <c r="I935" s="183"/>
      <c r="J935" s="182">
        <f>J951</f>
        <v>0</v>
      </c>
    </row>
    <row r="936" spans="2:10" ht="12.75" customHeight="1">
      <c r="B936" s="238" t="s">
        <v>296</v>
      </c>
      <c r="C936" s="186" t="s">
        <v>295</v>
      </c>
      <c r="D936" s="186" t="s">
        <v>297</v>
      </c>
      <c r="E936" s="142"/>
      <c r="F936" s="142"/>
      <c r="G936" s="142"/>
      <c r="H936" s="182">
        <f aca="true" t="shared" si="180" ref="H936:J937">H937</f>
        <v>352.5</v>
      </c>
      <c r="I936" s="182">
        <f t="shared" si="180"/>
        <v>355</v>
      </c>
      <c r="J936" s="182">
        <f t="shared" si="180"/>
        <v>400</v>
      </c>
    </row>
    <row r="937" spans="2:10" ht="27.75" customHeight="1">
      <c r="B937" s="218" t="s">
        <v>691</v>
      </c>
      <c r="C937" s="143" t="s">
        <v>295</v>
      </c>
      <c r="D937" s="143" t="s">
        <v>297</v>
      </c>
      <c r="E937" s="189" t="s">
        <v>692</v>
      </c>
      <c r="F937" s="143"/>
      <c r="G937" s="143"/>
      <c r="H937" s="183">
        <f t="shared" si="180"/>
        <v>352.5</v>
      </c>
      <c r="I937" s="183">
        <f t="shared" si="180"/>
        <v>355</v>
      </c>
      <c r="J937" s="183">
        <f t="shared" si="180"/>
        <v>400</v>
      </c>
    </row>
    <row r="938" spans="2:10" ht="12.75" customHeight="1">
      <c r="B938" s="193" t="s">
        <v>343</v>
      </c>
      <c r="C938" s="143" t="s">
        <v>295</v>
      </c>
      <c r="D938" s="143" t="s">
        <v>297</v>
      </c>
      <c r="E938" s="189" t="s">
        <v>693</v>
      </c>
      <c r="F938" s="143"/>
      <c r="G938" s="143"/>
      <c r="H938" s="183">
        <f>H939+H945+H942</f>
        <v>352.5</v>
      </c>
      <c r="I938" s="183">
        <f>I939+I945</f>
        <v>355</v>
      </c>
      <c r="J938" s="183">
        <f>J939+J945</f>
        <v>400</v>
      </c>
    </row>
    <row r="939" spans="2:10" ht="12.75" customHeight="1">
      <c r="B939" s="196" t="s">
        <v>331</v>
      </c>
      <c r="C939" s="143" t="s">
        <v>295</v>
      </c>
      <c r="D939" s="143" t="s">
        <v>297</v>
      </c>
      <c r="E939" s="189" t="s">
        <v>693</v>
      </c>
      <c r="F939" s="143" t="s">
        <v>332</v>
      </c>
      <c r="G939" s="143"/>
      <c r="H939" s="183">
        <f aca="true" t="shared" si="181" ref="H939:J940">H940</f>
        <v>342.5</v>
      </c>
      <c r="I939" s="183">
        <f t="shared" si="181"/>
        <v>355</v>
      </c>
      <c r="J939" s="183">
        <f t="shared" si="181"/>
        <v>400</v>
      </c>
    </row>
    <row r="940" spans="2:10" ht="12.75" customHeight="1">
      <c r="B940" s="196" t="s">
        <v>333</v>
      </c>
      <c r="C940" s="143" t="s">
        <v>295</v>
      </c>
      <c r="D940" s="143" t="s">
        <v>297</v>
      </c>
      <c r="E940" s="189" t="s">
        <v>693</v>
      </c>
      <c r="F940" s="143" t="s">
        <v>334</v>
      </c>
      <c r="G940" s="143"/>
      <c r="H940" s="183">
        <f t="shared" si="181"/>
        <v>342.5</v>
      </c>
      <c r="I940" s="183">
        <f t="shared" si="181"/>
        <v>355</v>
      </c>
      <c r="J940" s="183">
        <f t="shared" si="181"/>
        <v>400</v>
      </c>
    </row>
    <row r="941" spans="2:10" ht="12.75" customHeight="1">
      <c r="B941" s="197" t="s">
        <v>315</v>
      </c>
      <c r="C941" s="143" t="s">
        <v>295</v>
      </c>
      <c r="D941" s="143" t="s">
        <v>297</v>
      </c>
      <c r="E941" s="189" t="s">
        <v>693</v>
      </c>
      <c r="F941" s="143" t="s">
        <v>334</v>
      </c>
      <c r="G941" s="143" t="s">
        <v>339</v>
      </c>
      <c r="H941" s="183">
        <f>'Прил. 7'!I1057</f>
        <v>342.5</v>
      </c>
      <c r="I941" s="183">
        <f>'Прил. 7'!J1057</f>
        <v>355</v>
      </c>
      <c r="J941" s="183">
        <f>'Прил. 7'!K1057</f>
        <v>400</v>
      </c>
    </row>
    <row r="942" spans="2:10" ht="12.75" customHeight="1" hidden="1">
      <c r="B942" s="193" t="s">
        <v>362</v>
      </c>
      <c r="C942" s="143" t="s">
        <v>295</v>
      </c>
      <c r="D942" s="143" t="s">
        <v>297</v>
      </c>
      <c r="E942" s="189" t="s">
        <v>693</v>
      </c>
      <c r="F942" s="143" t="s">
        <v>361</v>
      </c>
      <c r="G942" s="143"/>
      <c r="H942" s="183">
        <f aca="true" t="shared" si="182" ref="H942:J943">H943</f>
        <v>0</v>
      </c>
      <c r="I942" s="183">
        <f t="shared" si="182"/>
        <v>0</v>
      </c>
      <c r="J942" s="183">
        <f t="shared" si="182"/>
        <v>0</v>
      </c>
    </row>
    <row r="943" spans="2:10" ht="12.75" customHeight="1" hidden="1">
      <c r="B943" s="201" t="s">
        <v>694</v>
      </c>
      <c r="C943" s="143" t="s">
        <v>295</v>
      </c>
      <c r="D943" s="143" t="s">
        <v>297</v>
      </c>
      <c r="E943" s="189" t="s">
        <v>693</v>
      </c>
      <c r="F943" s="143" t="s">
        <v>366</v>
      </c>
      <c r="G943" s="143"/>
      <c r="H943" s="183">
        <f t="shared" si="182"/>
        <v>0</v>
      </c>
      <c r="I943" s="183">
        <f t="shared" si="182"/>
        <v>0</v>
      </c>
      <c r="J943" s="183">
        <f t="shared" si="182"/>
        <v>0</v>
      </c>
    </row>
    <row r="944" spans="2:10" ht="12.75" customHeight="1" hidden="1">
      <c r="B944" s="201" t="s">
        <v>694</v>
      </c>
      <c r="C944" s="143" t="s">
        <v>295</v>
      </c>
      <c r="D944" s="143" t="s">
        <v>297</v>
      </c>
      <c r="E944" s="189" t="s">
        <v>693</v>
      </c>
      <c r="F944" s="143" t="s">
        <v>366</v>
      </c>
      <c r="G944" s="143" t="s">
        <v>339</v>
      </c>
      <c r="H944" s="183">
        <f>'Прил. 7'!I1060</f>
        <v>0</v>
      </c>
      <c r="I944" s="183">
        <f>'Прил. 7'!J1060</f>
        <v>0</v>
      </c>
      <c r="J944" s="183">
        <f>'Прил. 7'!K1060</f>
        <v>0</v>
      </c>
    </row>
    <row r="945" spans="2:10" ht="14.25" customHeight="1">
      <c r="B945" s="195" t="s">
        <v>335</v>
      </c>
      <c r="C945" s="143" t="s">
        <v>295</v>
      </c>
      <c r="D945" s="143" t="s">
        <v>297</v>
      </c>
      <c r="E945" s="189" t="s">
        <v>693</v>
      </c>
      <c r="F945" s="143" t="s">
        <v>336</v>
      </c>
      <c r="G945" s="143"/>
      <c r="H945" s="183">
        <f aca="true" t="shared" si="183" ref="H945:J946">H946</f>
        <v>10</v>
      </c>
      <c r="I945" s="183">
        <f t="shared" si="183"/>
        <v>0</v>
      </c>
      <c r="J945" s="183">
        <f t="shared" si="183"/>
        <v>0</v>
      </c>
    </row>
    <row r="946" spans="2:10" ht="14.25" customHeight="1">
      <c r="B946" s="195" t="s">
        <v>337</v>
      </c>
      <c r="C946" s="143" t="s">
        <v>295</v>
      </c>
      <c r="D946" s="143" t="s">
        <v>297</v>
      </c>
      <c r="E946" s="189" t="s">
        <v>693</v>
      </c>
      <c r="F946" s="143" t="s">
        <v>338</v>
      </c>
      <c r="G946" s="143"/>
      <c r="H946" s="183">
        <f t="shared" si="183"/>
        <v>10</v>
      </c>
      <c r="I946" s="183">
        <f t="shared" si="183"/>
        <v>0</v>
      </c>
      <c r="J946" s="183">
        <f t="shared" si="183"/>
        <v>0</v>
      </c>
    </row>
    <row r="947" spans="2:10" ht="14.25" customHeight="1">
      <c r="B947" s="197" t="s">
        <v>315</v>
      </c>
      <c r="C947" s="143" t="s">
        <v>295</v>
      </c>
      <c r="D947" s="143" t="s">
        <v>297</v>
      </c>
      <c r="E947" s="189" t="s">
        <v>693</v>
      </c>
      <c r="F947" s="143" t="s">
        <v>338</v>
      </c>
      <c r="G947" s="143" t="s">
        <v>339</v>
      </c>
      <c r="H947" s="183">
        <f>'Прил. 7'!I1063</f>
        <v>10</v>
      </c>
      <c r="I947" s="183">
        <f>'Прил. 7'!J1063</f>
        <v>0</v>
      </c>
      <c r="J947" s="183">
        <f>'Прил. 7'!K1063</f>
        <v>0</v>
      </c>
    </row>
    <row r="948" spans="2:10" ht="14.25" customHeight="1" hidden="1">
      <c r="B948" s="212" t="s">
        <v>695</v>
      </c>
      <c r="C948" s="204" t="s">
        <v>295</v>
      </c>
      <c r="D948" s="204" t="s">
        <v>297</v>
      </c>
      <c r="E948" s="209" t="s">
        <v>696</v>
      </c>
      <c r="F948" s="204"/>
      <c r="G948" s="204"/>
      <c r="H948" s="205">
        <f aca="true" t="shared" si="184" ref="H948:J950">H949</f>
        <v>0</v>
      </c>
      <c r="I948" s="205">
        <f t="shared" si="184"/>
        <v>0</v>
      </c>
      <c r="J948" s="205">
        <f t="shared" si="184"/>
        <v>0</v>
      </c>
    </row>
    <row r="949" spans="2:10" ht="12.75" customHeight="1" hidden="1">
      <c r="B949" s="211" t="s">
        <v>331</v>
      </c>
      <c r="C949" s="204" t="s">
        <v>295</v>
      </c>
      <c r="D949" s="204" t="s">
        <v>297</v>
      </c>
      <c r="E949" s="209" t="s">
        <v>696</v>
      </c>
      <c r="F949" s="204" t="s">
        <v>332</v>
      </c>
      <c r="G949" s="204"/>
      <c r="H949" s="205">
        <f t="shared" si="184"/>
        <v>0</v>
      </c>
      <c r="I949" s="205">
        <f t="shared" si="184"/>
        <v>0</v>
      </c>
      <c r="J949" s="205">
        <f t="shared" si="184"/>
        <v>0</v>
      </c>
    </row>
    <row r="950" spans="2:10" ht="12.75" customHeight="1" hidden="1">
      <c r="B950" s="211" t="s">
        <v>333</v>
      </c>
      <c r="C950" s="204" t="s">
        <v>295</v>
      </c>
      <c r="D950" s="204" t="s">
        <v>297</v>
      </c>
      <c r="E950" s="209" t="s">
        <v>696</v>
      </c>
      <c r="F950" s="204" t="s">
        <v>334</v>
      </c>
      <c r="G950" s="204"/>
      <c r="H950" s="205">
        <f t="shared" si="184"/>
        <v>0</v>
      </c>
      <c r="I950" s="205">
        <f t="shared" si="184"/>
        <v>0</v>
      </c>
      <c r="J950" s="205">
        <f t="shared" si="184"/>
        <v>0</v>
      </c>
    </row>
    <row r="951" spans="2:10" ht="12.75" customHeight="1" hidden="1">
      <c r="B951" s="206" t="s">
        <v>316</v>
      </c>
      <c r="C951" s="204" t="s">
        <v>295</v>
      </c>
      <c r="D951" s="204" t="s">
        <v>297</v>
      </c>
      <c r="E951" s="209" t="s">
        <v>696</v>
      </c>
      <c r="F951" s="204" t="s">
        <v>334</v>
      </c>
      <c r="G951" s="204" t="s">
        <v>377</v>
      </c>
      <c r="H951" s="205">
        <f>'Прил. 7'!I1067</f>
        <v>0</v>
      </c>
      <c r="I951" s="205">
        <f>'Прил. 7'!J1067</f>
        <v>0</v>
      </c>
      <c r="J951" s="205">
        <f>'Прил. 7'!K1067</f>
        <v>0</v>
      </c>
    </row>
    <row r="952" spans="2:10" ht="15" customHeight="1">
      <c r="B952" s="284" t="s">
        <v>298</v>
      </c>
      <c r="C952" s="139">
        <v>1300</v>
      </c>
      <c r="D952" s="137"/>
      <c r="E952" s="199"/>
      <c r="F952" s="199"/>
      <c r="G952" s="199"/>
      <c r="H952" s="182">
        <f>H954</f>
        <v>300</v>
      </c>
      <c r="I952" s="182">
        <f>I954</f>
        <v>0</v>
      </c>
      <c r="J952" s="182">
        <f>J954</f>
        <v>0</v>
      </c>
    </row>
    <row r="953" spans="2:10" ht="15" customHeight="1">
      <c r="B953" s="184" t="s">
        <v>315</v>
      </c>
      <c r="C953" s="137"/>
      <c r="D953" s="137"/>
      <c r="E953" s="142"/>
      <c r="F953" s="142"/>
      <c r="G953" s="142" t="s">
        <v>339</v>
      </c>
      <c r="H953" s="182">
        <f>H958</f>
        <v>300</v>
      </c>
      <c r="I953" s="182">
        <f>I958</f>
        <v>0</v>
      </c>
      <c r="J953" s="182">
        <f>J958</f>
        <v>0</v>
      </c>
    </row>
    <row r="954" spans="2:10" ht="15" customHeight="1">
      <c r="B954" s="196" t="s">
        <v>319</v>
      </c>
      <c r="C954" s="137">
        <v>1300</v>
      </c>
      <c r="D954" s="137">
        <v>1301</v>
      </c>
      <c r="E954" s="143" t="s">
        <v>320</v>
      </c>
      <c r="F954" s="199"/>
      <c r="G954" s="199"/>
      <c r="H954" s="183">
        <f aca="true" t="shared" si="185" ref="H954:J957">H955</f>
        <v>300</v>
      </c>
      <c r="I954" s="183">
        <f t="shared" si="185"/>
        <v>0</v>
      </c>
      <c r="J954" s="183">
        <f t="shared" si="185"/>
        <v>0</v>
      </c>
    </row>
    <row r="955" spans="2:10" ht="15" customHeight="1">
      <c r="B955" s="197" t="s">
        <v>697</v>
      </c>
      <c r="C955" s="137">
        <v>1300</v>
      </c>
      <c r="D955" s="137">
        <v>1301</v>
      </c>
      <c r="E955" s="137" t="s">
        <v>698</v>
      </c>
      <c r="F955" s="199"/>
      <c r="G955" s="199"/>
      <c r="H955" s="183">
        <f t="shared" si="185"/>
        <v>300</v>
      </c>
      <c r="I955" s="183">
        <f t="shared" si="185"/>
        <v>0</v>
      </c>
      <c r="J955" s="183">
        <f t="shared" si="185"/>
        <v>0</v>
      </c>
    </row>
    <row r="956" spans="2:10" ht="15" customHeight="1">
      <c r="B956" s="197" t="s">
        <v>699</v>
      </c>
      <c r="C956" s="137">
        <v>1300</v>
      </c>
      <c r="D956" s="137">
        <v>1301</v>
      </c>
      <c r="E956" s="137" t="s">
        <v>698</v>
      </c>
      <c r="F956" s="137">
        <v>700</v>
      </c>
      <c r="G956" s="199"/>
      <c r="H956" s="183">
        <f t="shared" si="185"/>
        <v>300</v>
      </c>
      <c r="I956" s="183">
        <f t="shared" si="185"/>
        <v>0</v>
      </c>
      <c r="J956" s="183">
        <f t="shared" si="185"/>
        <v>0</v>
      </c>
    </row>
    <row r="957" spans="2:10" ht="15" customHeight="1">
      <c r="B957" s="197" t="s">
        <v>700</v>
      </c>
      <c r="C957" s="137">
        <v>1300</v>
      </c>
      <c r="D957" s="137">
        <v>1301</v>
      </c>
      <c r="E957" s="137" t="s">
        <v>698</v>
      </c>
      <c r="F957" s="137">
        <v>730</v>
      </c>
      <c r="G957" s="199"/>
      <c r="H957" s="183">
        <f t="shared" si="185"/>
        <v>300</v>
      </c>
      <c r="I957" s="183">
        <f t="shared" si="185"/>
        <v>0</v>
      </c>
      <c r="J957" s="183">
        <f t="shared" si="185"/>
        <v>0</v>
      </c>
    </row>
    <row r="958" spans="2:10" ht="14.25" customHeight="1">
      <c r="B958" s="197" t="s">
        <v>315</v>
      </c>
      <c r="C958" s="137">
        <v>1300</v>
      </c>
      <c r="D958" s="137">
        <v>1301</v>
      </c>
      <c r="E958" s="137" t="s">
        <v>698</v>
      </c>
      <c r="F958" s="137">
        <v>730</v>
      </c>
      <c r="G958" s="137">
        <v>2</v>
      </c>
      <c r="H958" s="183">
        <f>'Прил. 7'!I605</f>
        <v>300</v>
      </c>
      <c r="I958" s="183">
        <f>'Прил. 7'!J605</f>
        <v>0</v>
      </c>
      <c r="J958" s="183">
        <f>'Прил. 7'!K605</f>
        <v>0</v>
      </c>
    </row>
    <row r="959" spans="2:10" ht="27.75" customHeight="1">
      <c r="B959" s="260" t="s">
        <v>300</v>
      </c>
      <c r="C959" s="142" t="s">
        <v>301</v>
      </c>
      <c r="D959" s="142"/>
      <c r="E959" s="142"/>
      <c r="F959" s="142"/>
      <c r="G959" s="142"/>
      <c r="H959" s="182">
        <f>H962+H968+H974</f>
        <v>6727.1</v>
      </c>
      <c r="I959" s="182">
        <f>I962+I968+I974</f>
        <v>4727.1</v>
      </c>
      <c r="J959" s="182">
        <f>J962+J968+J974</f>
        <v>4727.1</v>
      </c>
    </row>
    <row r="960" spans="2:10" ht="12.75" customHeight="1">
      <c r="B960" s="184" t="s">
        <v>315</v>
      </c>
      <c r="C960" s="142"/>
      <c r="D960" s="142"/>
      <c r="E960" s="142"/>
      <c r="F960" s="142"/>
      <c r="G960" s="142" t="s">
        <v>339</v>
      </c>
      <c r="H960" s="182">
        <f>H973+H979</f>
        <v>2000</v>
      </c>
      <c r="I960" s="182">
        <f>I973+I979</f>
        <v>0</v>
      </c>
      <c r="J960" s="182">
        <f>J973+J979</f>
        <v>0</v>
      </c>
    </row>
    <row r="961" spans="2:10" ht="12.75" customHeight="1">
      <c r="B961" s="184" t="s">
        <v>316</v>
      </c>
      <c r="C961" s="142"/>
      <c r="D961" s="142"/>
      <c r="E961" s="142"/>
      <c r="F961" s="142"/>
      <c r="G961" s="142" t="s">
        <v>377</v>
      </c>
      <c r="H961" s="182">
        <f>H967</f>
        <v>4727.1</v>
      </c>
      <c r="I961" s="182">
        <f>I967</f>
        <v>4727.1</v>
      </c>
      <c r="J961" s="182">
        <f>J967</f>
        <v>4727.1</v>
      </c>
    </row>
    <row r="962" spans="2:10" ht="27.75" customHeight="1">
      <c r="B962" s="187" t="s">
        <v>302</v>
      </c>
      <c r="C962" s="143" t="s">
        <v>301</v>
      </c>
      <c r="D962" s="143" t="s">
        <v>303</v>
      </c>
      <c r="E962" s="143"/>
      <c r="F962" s="143"/>
      <c r="G962" s="143"/>
      <c r="H962" s="183">
        <f aca="true" t="shared" si="186" ref="H962:J966">H963</f>
        <v>4727.1</v>
      </c>
      <c r="I962" s="183">
        <f t="shared" si="186"/>
        <v>4727.1</v>
      </c>
      <c r="J962" s="183">
        <f t="shared" si="186"/>
        <v>4727.1</v>
      </c>
    </row>
    <row r="963" spans="2:10" ht="12.75" customHeight="1">
      <c r="B963" s="196" t="s">
        <v>319</v>
      </c>
      <c r="C963" s="143" t="s">
        <v>301</v>
      </c>
      <c r="D963" s="143" t="s">
        <v>303</v>
      </c>
      <c r="E963" s="143" t="s">
        <v>320</v>
      </c>
      <c r="F963" s="143"/>
      <c r="G963" s="143"/>
      <c r="H963" s="183">
        <f t="shared" si="186"/>
        <v>4727.1</v>
      </c>
      <c r="I963" s="183">
        <f t="shared" si="186"/>
        <v>4727.1</v>
      </c>
      <c r="J963" s="183">
        <f t="shared" si="186"/>
        <v>4727.1</v>
      </c>
    </row>
    <row r="964" spans="2:10" ht="27.75" customHeight="1">
      <c r="B964" s="126" t="s">
        <v>701</v>
      </c>
      <c r="C964" s="143" t="s">
        <v>301</v>
      </c>
      <c r="D964" s="143" t="s">
        <v>303</v>
      </c>
      <c r="E964" s="189" t="s">
        <v>702</v>
      </c>
      <c r="F964" s="143"/>
      <c r="G964" s="143"/>
      <c r="H964" s="183">
        <f t="shared" si="186"/>
        <v>4727.1</v>
      </c>
      <c r="I964" s="183">
        <f t="shared" si="186"/>
        <v>4727.1</v>
      </c>
      <c r="J964" s="183">
        <f t="shared" si="186"/>
        <v>4727.1</v>
      </c>
    </row>
    <row r="965" spans="2:10" ht="12.75" customHeight="1">
      <c r="B965" s="187" t="s">
        <v>403</v>
      </c>
      <c r="C965" s="143" t="s">
        <v>301</v>
      </c>
      <c r="D965" s="143" t="s">
        <v>303</v>
      </c>
      <c r="E965" s="189" t="s">
        <v>702</v>
      </c>
      <c r="F965" s="143" t="s">
        <v>404</v>
      </c>
      <c r="G965" s="143"/>
      <c r="H965" s="183">
        <f t="shared" si="186"/>
        <v>4727.1</v>
      </c>
      <c r="I965" s="183">
        <f t="shared" si="186"/>
        <v>4727.1</v>
      </c>
      <c r="J965" s="183">
        <f t="shared" si="186"/>
        <v>4727.1</v>
      </c>
    </row>
    <row r="966" spans="2:10" ht="12.75" customHeight="1">
      <c r="B966" s="187" t="s">
        <v>703</v>
      </c>
      <c r="C966" s="143" t="s">
        <v>301</v>
      </c>
      <c r="D966" s="143" t="s">
        <v>303</v>
      </c>
      <c r="E966" s="189" t="s">
        <v>702</v>
      </c>
      <c r="F966" s="143" t="s">
        <v>704</v>
      </c>
      <c r="G966" s="143"/>
      <c r="H966" s="183">
        <f t="shared" si="186"/>
        <v>4727.1</v>
      </c>
      <c r="I966" s="183">
        <f t="shared" si="186"/>
        <v>4727.1</v>
      </c>
      <c r="J966" s="183">
        <f t="shared" si="186"/>
        <v>4727.1</v>
      </c>
    </row>
    <row r="967" spans="2:10" ht="14.25" customHeight="1">
      <c r="B967" s="187" t="s">
        <v>316</v>
      </c>
      <c r="C967" s="143" t="s">
        <v>301</v>
      </c>
      <c r="D967" s="143" t="s">
        <v>303</v>
      </c>
      <c r="E967" s="189" t="s">
        <v>702</v>
      </c>
      <c r="F967" s="143" t="s">
        <v>704</v>
      </c>
      <c r="G967" s="143">
        <v>3</v>
      </c>
      <c r="H967" s="183">
        <f>'Прил. 7'!I612</f>
        <v>4727.1</v>
      </c>
      <c r="I967" s="183">
        <f>'Прил. 7'!J612</f>
        <v>4727.1</v>
      </c>
      <c r="J967" s="183">
        <f>'Прил. 7'!K612</f>
        <v>4727.1</v>
      </c>
    </row>
    <row r="968" spans="2:10" ht="12.75" customHeight="1" hidden="1">
      <c r="B968" s="193" t="s">
        <v>304</v>
      </c>
      <c r="C968" s="143" t="s">
        <v>301</v>
      </c>
      <c r="D968" s="143" t="s">
        <v>305</v>
      </c>
      <c r="E968" s="143"/>
      <c r="F968" s="143"/>
      <c r="G968" s="143"/>
      <c r="H968" s="183">
        <f aca="true" t="shared" si="187" ref="H968:J972">H969</f>
        <v>0</v>
      </c>
      <c r="I968" s="183">
        <f t="shared" si="187"/>
        <v>0</v>
      </c>
      <c r="J968" s="183">
        <f t="shared" si="187"/>
        <v>0</v>
      </c>
    </row>
    <row r="969" spans="2:10" ht="12.75" customHeight="1" hidden="1">
      <c r="B969" s="196" t="s">
        <v>319</v>
      </c>
      <c r="C969" s="143" t="s">
        <v>301</v>
      </c>
      <c r="D969" s="143" t="s">
        <v>305</v>
      </c>
      <c r="E969" s="143" t="s">
        <v>320</v>
      </c>
      <c r="F969" s="143"/>
      <c r="G969" s="143"/>
      <c r="H969" s="183">
        <f t="shared" si="187"/>
        <v>0</v>
      </c>
      <c r="I969" s="183">
        <f t="shared" si="187"/>
        <v>0</v>
      </c>
      <c r="J969" s="183">
        <f t="shared" si="187"/>
        <v>0</v>
      </c>
    </row>
    <row r="970" spans="2:10" ht="27.75" customHeight="1" hidden="1">
      <c r="B970" s="187" t="s">
        <v>705</v>
      </c>
      <c r="C970" s="143" t="s">
        <v>301</v>
      </c>
      <c r="D970" s="143" t="s">
        <v>305</v>
      </c>
      <c r="E970" s="189" t="s">
        <v>706</v>
      </c>
      <c r="F970" s="143"/>
      <c r="G970" s="143"/>
      <c r="H970" s="183">
        <f t="shared" si="187"/>
        <v>0</v>
      </c>
      <c r="I970" s="183">
        <f t="shared" si="187"/>
        <v>0</v>
      </c>
      <c r="J970" s="183">
        <f t="shared" si="187"/>
        <v>0</v>
      </c>
    </row>
    <row r="971" spans="2:10" ht="12.75" customHeight="1" hidden="1">
      <c r="B971" s="187" t="s">
        <v>403</v>
      </c>
      <c r="C971" s="143" t="s">
        <v>301</v>
      </c>
      <c r="D971" s="143" t="s">
        <v>305</v>
      </c>
      <c r="E971" s="189" t="s">
        <v>706</v>
      </c>
      <c r="F971" s="143" t="s">
        <v>404</v>
      </c>
      <c r="G971" s="143"/>
      <c r="H971" s="183">
        <f t="shared" si="187"/>
        <v>0</v>
      </c>
      <c r="I971" s="183">
        <f t="shared" si="187"/>
        <v>0</v>
      </c>
      <c r="J971" s="183">
        <f t="shared" si="187"/>
        <v>0</v>
      </c>
    </row>
    <row r="972" spans="2:10" ht="12.75" customHeight="1" hidden="1">
      <c r="B972" s="187" t="s">
        <v>703</v>
      </c>
      <c r="C972" s="143" t="s">
        <v>301</v>
      </c>
      <c r="D972" s="143" t="s">
        <v>305</v>
      </c>
      <c r="E972" s="189" t="s">
        <v>706</v>
      </c>
      <c r="F972" s="143" t="s">
        <v>704</v>
      </c>
      <c r="G972" s="143"/>
      <c r="H972" s="183">
        <f t="shared" si="187"/>
        <v>0</v>
      </c>
      <c r="I972" s="183">
        <f t="shared" si="187"/>
        <v>0</v>
      </c>
      <c r="J972" s="183">
        <f t="shared" si="187"/>
        <v>0</v>
      </c>
    </row>
    <row r="973" spans="2:10" ht="14.25" customHeight="1" hidden="1">
      <c r="B973" s="187" t="s">
        <v>315</v>
      </c>
      <c r="C973" s="143" t="s">
        <v>301</v>
      </c>
      <c r="D973" s="143" t="s">
        <v>305</v>
      </c>
      <c r="E973" s="189" t="s">
        <v>706</v>
      </c>
      <c r="F973" s="143" t="s">
        <v>704</v>
      </c>
      <c r="G973" s="143">
        <v>2</v>
      </c>
      <c r="H973" s="183">
        <f>'Прил. 7'!I618</f>
        <v>0</v>
      </c>
      <c r="I973" s="183">
        <f>'Прил. 7'!J618</f>
        <v>0</v>
      </c>
      <c r="J973" s="183">
        <f>'Прил. 7'!K618</f>
        <v>0</v>
      </c>
    </row>
    <row r="974" spans="2:10" ht="14.25" customHeight="1">
      <c r="B974" s="346" t="s">
        <v>306</v>
      </c>
      <c r="C974" s="203" t="s">
        <v>301</v>
      </c>
      <c r="D974" s="203" t="s">
        <v>307</v>
      </c>
      <c r="E974" s="347"/>
      <c r="F974" s="203"/>
      <c r="G974" s="203"/>
      <c r="H974" s="183">
        <f aca="true" t="shared" si="188" ref="H974:J978">H975</f>
        <v>2000</v>
      </c>
      <c r="I974" s="183">
        <f t="shared" si="188"/>
        <v>0</v>
      </c>
      <c r="J974" s="183">
        <f t="shared" si="188"/>
        <v>0</v>
      </c>
    </row>
    <row r="975" spans="2:10" ht="14.25" customHeight="1">
      <c r="B975" s="307" t="s">
        <v>319</v>
      </c>
      <c r="C975" s="204" t="s">
        <v>301</v>
      </c>
      <c r="D975" s="204" t="s">
        <v>307</v>
      </c>
      <c r="E975" s="204" t="s">
        <v>320</v>
      </c>
      <c r="F975" s="204"/>
      <c r="G975" s="204"/>
      <c r="H975" s="183">
        <f t="shared" si="188"/>
        <v>2000</v>
      </c>
      <c r="I975" s="183">
        <f t="shared" si="188"/>
        <v>0</v>
      </c>
      <c r="J975" s="183">
        <f t="shared" si="188"/>
        <v>0</v>
      </c>
    </row>
    <row r="976" spans="2:10" ht="14.25" customHeight="1">
      <c r="B976" s="348" t="s">
        <v>707</v>
      </c>
      <c r="C976" s="204" t="s">
        <v>301</v>
      </c>
      <c r="D976" s="349" t="s">
        <v>307</v>
      </c>
      <c r="E976" s="350" t="s">
        <v>708</v>
      </c>
      <c r="F976" s="204"/>
      <c r="G976" s="204"/>
      <c r="H976" s="183">
        <f t="shared" si="188"/>
        <v>2000</v>
      </c>
      <c r="I976" s="183">
        <f t="shared" si="188"/>
        <v>0</v>
      </c>
      <c r="J976" s="183">
        <f t="shared" si="188"/>
        <v>0</v>
      </c>
    </row>
    <row r="977" spans="2:10" ht="14.25" customHeight="1">
      <c r="B977" s="351" t="s">
        <v>494</v>
      </c>
      <c r="C977" s="204" t="s">
        <v>301</v>
      </c>
      <c r="D977" s="349" t="s">
        <v>307</v>
      </c>
      <c r="E977" s="350" t="s">
        <v>708</v>
      </c>
      <c r="F977" s="204" t="s">
        <v>404</v>
      </c>
      <c r="G977" s="204"/>
      <c r="H977" s="183">
        <f t="shared" si="188"/>
        <v>2000</v>
      </c>
      <c r="I977" s="183">
        <f t="shared" si="188"/>
        <v>0</v>
      </c>
      <c r="J977" s="183">
        <f t="shared" si="188"/>
        <v>0</v>
      </c>
    </row>
    <row r="978" spans="2:10" ht="14.25" customHeight="1">
      <c r="B978" s="351" t="s">
        <v>495</v>
      </c>
      <c r="C978" s="204" t="s">
        <v>301</v>
      </c>
      <c r="D978" s="349" t="s">
        <v>307</v>
      </c>
      <c r="E978" s="350" t="s">
        <v>708</v>
      </c>
      <c r="F978" s="204" t="s">
        <v>422</v>
      </c>
      <c r="G978" s="204"/>
      <c r="H978" s="183">
        <f t="shared" si="188"/>
        <v>2000</v>
      </c>
      <c r="I978" s="183">
        <f t="shared" si="188"/>
        <v>0</v>
      </c>
      <c r="J978" s="183">
        <f t="shared" si="188"/>
        <v>0</v>
      </c>
    </row>
    <row r="979" spans="2:10" ht="14.25" customHeight="1">
      <c r="B979" s="352" t="s">
        <v>315</v>
      </c>
      <c r="C979" s="204" t="s">
        <v>301</v>
      </c>
      <c r="D979" s="349" t="s">
        <v>307</v>
      </c>
      <c r="E979" s="350" t="s">
        <v>708</v>
      </c>
      <c r="F979" s="204" t="s">
        <v>422</v>
      </c>
      <c r="G979" s="204" t="s">
        <v>339</v>
      </c>
      <c r="H979" s="183">
        <f>'Прил. 7'!I624</f>
        <v>2000</v>
      </c>
      <c r="I979" s="183">
        <f>'Прил. 7'!J624</f>
        <v>0</v>
      </c>
      <c r="J979" s="183">
        <f>'Прил. 7'!K624</f>
        <v>0</v>
      </c>
    </row>
    <row r="980" spans="2:10" ht="12.75" customHeight="1">
      <c r="B980" s="353" t="s">
        <v>308</v>
      </c>
      <c r="C980" s="158">
        <v>9900</v>
      </c>
      <c r="D980" s="158"/>
      <c r="E980" s="158"/>
      <c r="F980" s="158"/>
      <c r="G980" s="58"/>
      <c r="H980" s="58">
        <f aca="true" t="shared" si="189" ref="H980:H986">H981</f>
        <v>0</v>
      </c>
      <c r="I980" s="354">
        <f aca="true" t="shared" si="190" ref="I980:I986">I981</f>
        <v>3512.1</v>
      </c>
      <c r="J980" s="354">
        <f aca="true" t="shared" si="191" ref="J980:J986">J981</f>
        <v>6833.3</v>
      </c>
    </row>
    <row r="981" spans="2:10" ht="12.75" customHeight="1">
      <c r="B981" s="355" t="s">
        <v>315</v>
      </c>
      <c r="C981" s="158"/>
      <c r="D981" s="158"/>
      <c r="E981" s="158"/>
      <c r="F981" s="158"/>
      <c r="G981" s="356">
        <v>2</v>
      </c>
      <c r="H981" s="356">
        <f t="shared" si="189"/>
        <v>0</v>
      </c>
      <c r="I981" s="357">
        <f t="shared" si="190"/>
        <v>3512.1</v>
      </c>
      <c r="J981" s="357">
        <f t="shared" si="191"/>
        <v>6833.3</v>
      </c>
    </row>
    <row r="982" spans="2:10" ht="12.75" customHeight="1">
      <c r="B982" s="358" t="s">
        <v>308</v>
      </c>
      <c r="C982" s="159">
        <v>9900</v>
      </c>
      <c r="D982" s="159">
        <v>9999</v>
      </c>
      <c r="E982" s="159"/>
      <c r="F982" s="159"/>
      <c r="G982" s="356"/>
      <c r="H982" s="356">
        <f t="shared" si="189"/>
        <v>0</v>
      </c>
      <c r="I982" s="357">
        <f t="shared" si="190"/>
        <v>3512.1</v>
      </c>
      <c r="J982" s="357">
        <f t="shared" si="191"/>
        <v>6833.3</v>
      </c>
    </row>
    <row r="983" spans="2:10" ht="12.75" customHeight="1">
      <c r="B983" s="359" t="s">
        <v>319</v>
      </c>
      <c r="C983" s="159">
        <v>9900</v>
      </c>
      <c r="D983" s="159">
        <v>9999</v>
      </c>
      <c r="E983" s="143" t="s">
        <v>320</v>
      </c>
      <c r="F983" s="159"/>
      <c r="G983" s="356"/>
      <c r="H983" s="356">
        <f t="shared" si="189"/>
        <v>0</v>
      </c>
      <c r="I983" s="357">
        <f t="shared" si="190"/>
        <v>3512.1</v>
      </c>
      <c r="J983" s="357">
        <f t="shared" si="191"/>
        <v>6833.3</v>
      </c>
    </row>
    <row r="984" spans="2:10" ht="12.75" customHeight="1">
      <c r="B984" s="358" t="s">
        <v>709</v>
      </c>
      <c r="C984" s="159">
        <v>9900</v>
      </c>
      <c r="D984" s="159">
        <v>9999</v>
      </c>
      <c r="E984" s="143" t="s">
        <v>710</v>
      </c>
      <c r="F984" s="159"/>
      <c r="G984" s="356"/>
      <c r="H984" s="356">
        <f t="shared" si="189"/>
        <v>0</v>
      </c>
      <c r="I984" s="357">
        <f t="shared" si="190"/>
        <v>3512.1</v>
      </c>
      <c r="J984" s="357">
        <f t="shared" si="191"/>
        <v>6833.3</v>
      </c>
    </row>
    <row r="985" spans="2:10" ht="12.75" customHeight="1">
      <c r="B985" s="359" t="s">
        <v>335</v>
      </c>
      <c r="C985" s="159">
        <v>9900</v>
      </c>
      <c r="D985" s="159">
        <v>9999</v>
      </c>
      <c r="E985" s="143" t="s">
        <v>710</v>
      </c>
      <c r="F985" s="159">
        <v>800</v>
      </c>
      <c r="G985" s="356"/>
      <c r="H985" s="356">
        <f t="shared" si="189"/>
        <v>0</v>
      </c>
      <c r="I985" s="357">
        <f t="shared" si="190"/>
        <v>3512.1</v>
      </c>
      <c r="J985" s="357">
        <f t="shared" si="191"/>
        <v>6833.3</v>
      </c>
    </row>
    <row r="986" spans="2:10" ht="12.75" customHeight="1">
      <c r="B986" s="359" t="s">
        <v>352</v>
      </c>
      <c r="C986" s="159">
        <v>9900</v>
      </c>
      <c r="D986" s="159">
        <v>9999</v>
      </c>
      <c r="E986" s="143" t="s">
        <v>710</v>
      </c>
      <c r="F986" s="159">
        <v>870</v>
      </c>
      <c r="G986" s="356"/>
      <c r="H986" s="356">
        <f t="shared" si="189"/>
        <v>0</v>
      </c>
      <c r="I986" s="357">
        <f t="shared" si="190"/>
        <v>3512.1</v>
      </c>
      <c r="J986" s="357">
        <f t="shared" si="191"/>
        <v>6833.3</v>
      </c>
    </row>
    <row r="987" spans="2:10" ht="12.75" customHeight="1">
      <c r="B987" s="192" t="s">
        <v>315</v>
      </c>
      <c r="C987" s="159">
        <v>9900</v>
      </c>
      <c r="D987" s="159">
        <v>9999</v>
      </c>
      <c r="E987" s="143" t="s">
        <v>710</v>
      </c>
      <c r="F987" s="159">
        <v>870</v>
      </c>
      <c r="G987" s="356">
        <v>2</v>
      </c>
      <c r="H987" s="356">
        <f>'Прил. 7'!I632</f>
        <v>0</v>
      </c>
      <c r="I987" s="357">
        <f>'Прил. 7'!J632</f>
        <v>3512.1</v>
      </c>
      <c r="J987" s="357">
        <f>'Прил. 7'!K632</f>
        <v>6833.3</v>
      </c>
    </row>
    <row r="988" ht="12.75" customHeight="1">
      <c r="E988" s="360"/>
    </row>
  </sheetData>
  <sheetProtection selectLockedCells="1" selectUnlockedCells="1"/>
  <mergeCells count="9">
    <mergeCell ref="B8:J8"/>
    <mergeCell ref="B9:J9"/>
    <mergeCell ref="B11:J11"/>
    <mergeCell ref="B1:J1"/>
    <mergeCell ref="B2:J2"/>
    <mergeCell ref="B3:J3"/>
    <mergeCell ref="B4:J4"/>
    <mergeCell ref="G6:J6"/>
    <mergeCell ref="C7:J7"/>
  </mergeCells>
  <printOptions/>
  <pageMargins left="0.5513888888888889" right="0.19652777777777777" top="0.5513888888888889" bottom="0.27569444444444446" header="0.5118110236220472" footer="0.5118110236220472"/>
  <pageSetup fitToHeight="7" fitToWidth="1" horizontalDpi="300" verticalDpi="300" orientation="portrait" paperSize="9" scale="54" r:id="rId1"/>
  <rowBreaks count="1" manualBreakCount="1">
    <brk id="17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9"/>
    <pageSetUpPr fitToPage="1"/>
  </sheetPr>
  <dimension ref="A1:IV1174"/>
  <sheetViews>
    <sheetView zoomScale="85" zoomScaleNormal="85" zoomScalePageLayoutView="0" workbookViewId="0" topLeftCell="A1">
      <selection activeCell="B5" sqref="B5"/>
    </sheetView>
  </sheetViews>
  <sheetFormatPr defaultColWidth="5.875" defaultRowHeight="12.75"/>
  <cols>
    <col min="1" max="1" width="5.875" style="361" customWidth="1"/>
    <col min="2" max="2" width="106.875" style="362" customWidth="1"/>
    <col min="3" max="3" width="4.875" style="363" customWidth="1"/>
    <col min="4" max="4" width="8.875" style="364" customWidth="1"/>
    <col min="5" max="5" width="5.875" style="364" customWidth="1"/>
    <col min="6" max="6" width="17.875" style="364" customWidth="1"/>
    <col min="7" max="7" width="6.00390625" style="364" customWidth="1"/>
    <col min="8" max="8" width="3.375" style="364" customWidth="1"/>
    <col min="9" max="9" width="11.375" style="365" customWidth="1"/>
    <col min="10" max="10" width="11.625" style="365" customWidth="1"/>
    <col min="11" max="11" width="10.875" style="365" customWidth="1"/>
    <col min="12" max="12" width="10.875" style="366" customWidth="1"/>
    <col min="13" max="13" width="11.75390625" style="366" customWidth="1"/>
    <col min="14" max="14" width="9.375" style="366" customWidth="1"/>
    <col min="15" max="15" width="7.875" style="366" customWidth="1"/>
    <col min="16" max="16" width="7.875" style="367" customWidth="1"/>
    <col min="17" max="17" width="8.875" style="367" customWidth="1"/>
    <col min="18" max="18" width="5.875" style="367" customWidth="1"/>
    <col min="19" max="19" width="10.875" style="367" customWidth="1"/>
    <col min="20" max="31" width="5.875" style="367" customWidth="1"/>
    <col min="32" max="66" width="5.875" style="368" customWidth="1"/>
    <col min="67" max="16384" width="5.875" style="369" customWidth="1"/>
  </cols>
  <sheetData>
    <row r="1" spans="1:11" s="3" customFormat="1" ht="12.75" customHeight="1">
      <c r="A1" s="4"/>
      <c r="B1" s="578" t="s">
        <v>711</v>
      </c>
      <c r="C1" s="578"/>
      <c r="D1" s="578"/>
      <c r="E1" s="578"/>
      <c r="F1" s="578"/>
      <c r="G1" s="578"/>
      <c r="H1" s="578"/>
      <c r="I1" s="578"/>
      <c r="J1" s="578"/>
      <c r="K1" s="578"/>
    </row>
    <row r="2" spans="1:11" s="3" customFormat="1" ht="12.75" customHeight="1">
      <c r="A2" s="4"/>
      <c r="B2" s="576" t="s">
        <v>1</v>
      </c>
      <c r="C2" s="576"/>
      <c r="D2" s="576"/>
      <c r="E2" s="576"/>
      <c r="F2" s="576"/>
      <c r="G2" s="576"/>
      <c r="H2" s="576"/>
      <c r="I2" s="576"/>
      <c r="J2" s="576"/>
      <c r="K2" s="576"/>
    </row>
    <row r="3" spans="1:11" s="3" customFormat="1" ht="12.75" customHeight="1">
      <c r="A3" s="4"/>
      <c r="B3" s="576" t="s">
        <v>2</v>
      </c>
      <c r="C3" s="576"/>
      <c r="D3" s="576"/>
      <c r="E3" s="576"/>
      <c r="F3" s="576"/>
      <c r="G3" s="576"/>
      <c r="H3" s="576"/>
      <c r="I3" s="576"/>
      <c r="J3" s="576"/>
      <c r="K3" s="576"/>
    </row>
    <row r="4" spans="1:11" s="3" customFormat="1" ht="12.75" customHeight="1">
      <c r="A4" s="4"/>
      <c r="B4" s="577" t="s">
        <v>794</v>
      </c>
      <c r="C4" s="577"/>
      <c r="D4" s="577"/>
      <c r="E4" s="577"/>
      <c r="F4" s="577"/>
      <c r="G4" s="577"/>
      <c r="H4" s="577"/>
      <c r="I4" s="577"/>
      <c r="J4" s="577"/>
      <c r="K4" s="577"/>
    </row>
    <row r="5" spans="2:14" ht="12.75" customHeight="1">
      <c r="B5" s="370"/>
      <c r="C5" s="371"/>
      <c r="D5" s="372"/>
      <c r="E5" s="372"/>
      <c r="F5" s="372"/>
      <c r="G5" s="373"/>
      <c r="H5" s="373"/>
      <c r="I5" s="373"/>
      <c r="J5" s="373"/>
      <c r="K5" s="373"/>
      <c r="L5" s="374"/>
      <c r="M5" s="374"/>
      <c r="N5" s="374"/>
    </row>
    <row r="6" spans="2:14" ht="12.75" customHeight="1">
      <c r="B6" s="370"/>
      <c r="C6" s="371"/>
      <c r="D6" s="372"/>
      <c r="E6" s="372"/>
      <c r="F6" s="372"/>
      <c r="G6" s="596" t="s">
        <v>712</v>
      </c>
      <c r="H6" s="596"/>
      <c r="I6" s="596"/>
      <c r="J6" s="596"/>
      <c r="K6" s="596"/>
      <c r="L6" s="374"/>
      <c r="M6" s="374"/>
      <c r="N6" s="374"/>
    </row>
    <row r="7" spans="2:14" ht="12.75" customHeight="1">
      <c r="B7" s="597" t="s">
        <v>49</v>
      </c>
      <c r="C7" s="597"/>
      <c r="D7" s="597"/>
      <c r="E7" s="597"/>
      <c r="F7" s="597"/>
      <c r="G7" s="597"/>
      <c r="H7" s="597"/>
      <c r="I7" s="597"/>
      <c r="J7" s="597"/>
      <c r="K7" s="597"/>
      <c r="L7" s="374"/>
      <c r="M7" s="374"/>
      <c r="N7" s="374"/>
    </row>
    <row r="8" spans="2:14" ht="12.75" customHeight="1">
      <c r="B8" s="571" t="s">
        <v>4</v>
      </c>
      <c r="C8" s="571"/>
      <c r="D8" s="571"/>
      <c r="E8" s="571"/>
      <c r="F8" s="571"/>
      <c r="G8" s="571"/>
      <c r="H8" s="571"/>
      <c r="I8" s="571"/>
      <c r="J8" s="571"/>
      <c r="K8" s="571"/>
      <c r="L8" s="374"/>
      <c r="M8" s="374"/>
      <c r="N8" s="374"/>
    </row>
    <row r="9" spans="2:14" ht="12.75" customHeight="1">
      <c r="B9" s="571" t="s">
        <v>218</v>
      </c>
      <c r="C9" s="571"/>
      <c r="D9" s="571"/>
      <c r="E9" s="571"/>
      <c r="F9" s="571"/>
      <c r="G9" s="571"/>
      <c r="H9" s="571"/>
      <c r="I9" s="571"/>
      <c r="J9" s="571"/>
      <c r="K9" s="571"/>
      <c r="L9" s="374"/>
      <c r="M9" s="374"/>
      <c r="N9" s="374"/>
    </row>
    <row r="10" spans="2:14" ht="12.75" customHeight="1">
      <c r="B10" s="375"/>
      <c r="C10" s="376"/>
      <c r="D10" s="377"/>
      <c r="E10" s="377"/>
      <c r="F10" s="377"/>
      <c r="G10" s="377"/>
      <c r="H10" s="377"/>
      <c r="I10" s="378"/>
      <c r="L10" s="374"/>
      <c r="M10" s="374"/>
      <c r="N10" s="374"/>
    </row>
    <row r="11" spans="2:14" ht="12.75" customHeight="1">
      <c r="B11" s="594" t="s">
        <v>713</v>
      </c>
      <c r="C11" s="594"/>
      <c r="D11" s="594"/>
      <c r="E11" s="594"/>
      <c r="F11" s="594"/>
      <c r="G11" s="594"/>
      <c r="H11" s="594"/>
      <c r="I11" s="594"/>
      <c r="L11" s="374"/>
      <c r="M11" s="374"/>
      <c r="N11" s="374"/>
    </row>
    <row r="12" spans="2:14" ht="12.75" customHeight="1">
      <c r="B12" s="361"/>
      <c r="C12" s="361"/>
      <c r="K12" s="379" t="s">
        <v>220</v>
      </c>
      <c r="L12" s="374"/>
      <c r="M12" s="374"/>
      <c r="N12" s="374"/>
    </row>
    <row r="13" spans="2:14" ht="36" customHeight="1">
      <c r="B13" s="380" t="s">
        <v>221</v>
      </c>
      <c r="C13" s="207" t="s">
        <v>714</v>
      </c>
      <c r="D13" s="244" t="s">
        <v>222</v>
      </c>
      <c r="E13" s="244" t="s">
        <v>223</v>
      </c>
      <c r="F13" s="244" t="s">
        <v>311</v>
      </c>
      <c r="G13" s="244" t="s">
        <v>312</v>
      </c>
      <c r="H13" s="381" t="s">
        <v>313</v>
      </c>
      <c r="I13" s="382" t="s">
        <v>11</v>
      </c>
      <c r="J13" s="382" t="s">
        <v>12</v>
      </c>
      <c r="K13" s="382" t="s">
        <v>13</v>
      </c>
      <c r="L13" s="374"/>
      <c r="M13" s="383"/>
      <c r="N13" s="383"/>
    </row>
    <row r="14" spans="2:14" ht="14.25" customHeight="1">
      <c r="B14" s="384" t="s">
        <v>216</v>
      </c>
      <c r="C14" s="385"/>
      <c r="D14" s="386"/>
      <c r="E14" s="386"/>
      <c r="F14" s="386"/>
      <c r="G14" s="386"/>
      <c r="H14" s="386"/>
      <c r="I14" s="332">
        <f>I20+I92+I494+I633+I668+I792+I1068+I652</f>
        <v>344314.69999999995</v>
      </c>
      <c r="J14" s="332">
        <f>J20+J92+J494+J633+J668+J792+J1068+J652</f>
        <v>308187.28</v>
      </c>
      <c r="K14" s="332">
        <f>K20+K92+K494+K633+K668+K792+K1068+K652</f>
        <v>256335.5</v>
      </c>
      <c r="L14" s="387"/>
      <c r="M14" s="374"/>
      <c r="N14" s="383"/>
    </row>
    <row r="15" spans="2:14" ht="12.75" customHeight="1" hidden="1">
      <c r="B15" s="384" t="s">
        <v>715</v>
      </c>
      <c r="C15" s="385"/>
      <c r="D15" s="386"/>
      <c r="E15" s="386"/>
      <c r="F15" s="386"/>
      <c r="G15" s="386"/>
      <c r="H15" s="386">
        <v>1</v>
      </c>
      <c r="I15" s="332">
        <f>I93+I495+I634+I669+I793+I1070</f>
        <v>0</v>
      </c>
      <c r="J15" s="332">
        <f>J93+J495+J634+J669+J793+J1070</f>
        <v>0</v>
      </c>
      <c r="K15" s="332">
        <f>K93+K495+K634+K669+K793+K1070</f>
        <v>0</v>
      </c>
      <c r="L15" s="374"/>
      <c r="M15" s="374"/>
      <c r="N15" s="374"/>
    </row>
    <row r="16" spans="2:14" ht="12.75" customHeight="1">
      <c r="B16" s="384" t="s">
        <v>315</v>
      </c>
      <c r="C16" s="385"/>
      <c r="D16" s="386"/>
      <c r="E16" s="386"/>
      <c r="F16" s="386"/>
      <c r="G16" s="386"/>
      <c r="H16" s="386">
        <v>2</v>
      </c>
      <c r="I16" s="332">
        <f>I21+I94+I496+I635+I670+I794+I1071+I654</f>
        <v>145703.69999999998</v>
      </c>
      <c r="J16" s="332">
        <f>J21+J94+J496+J635+J670+J794+J1071+J654</f>
        <v>131061.57999999999</v>
      </c>
      <c r="K16" s="332">
        <f>K21+K94+K496+K635+K670+K794+K1071+K654</f>
        <v>141921.4</v>
      </c>
      <c r="L16" s="374"/>
      <c r="M16" s="374"/>
      <c r="N16" s="383"/>
    </row>
    <row r="17" spans="2:14" ht="12.75" customHeight="1">
      <c r="B17" s="384" t="s">
        <v>316</v>
      </c>
      <c r="C17" s="385"/>
      <c r="D17" s="386"/>
      <c r="E17" s="386"/>
      <c r="F17" s="386"/>
      <c r="G17" s="386"/>
      <c r="H17" s="386">
        <v>3</v>
      </c>
      <c r="I17" s="332">
        <f aca="true" t="shared" si="0" ref="I17:K18">I22+I95+I497+I636+I671+I795+I1072</f>
        <v>186319.5</v>
      </c>
      <c r="J17" s="332">
        <f t="shared" si="0"/>
        <v>118491.9</v>
      </c>
      <c r="K17" s="332">
        <f t="shared" si="0"/>
        <v>101889.99999999999</v>
      </c>
      <c r="L17" s="374"/>
      <c r="M17" s="374"/>
      <c r="N17" s="374"/>
    </row>
    <row r="18" spans="2:14" ht="12.75" customHeight="1">
      <c r="B18" s="384" t="s">
        <v>317</v>
      </c>
      <c r="C18" s="385"/>
      <c r="D18" s="386"/>
      <c r="E18" s="386"/>
      <c r="F18" s="386"/>
      <c r="G18" s="386"/>
      <c r="H18" s="386">
        <v>4</v>
      </c>
      <c r="I18" s="332">
        <f t="shared" si="0"/>
        <v>12291.5</v>
      </c>
      <c r="J18" s="332">
        <f t="shared" si="0"/>
        <v>58633.799999999996</v>
      </c>
      <c r="K18" s="332">
        <f t="shared" si="0"/>
        <v>12524.1</v>
      </c>
      <c r="L18" s="374"/>
      <c r="M18" s="374"/>
      <c r="N18" s="374"/>
    </row>
    <row r="19" spans="2:14" ht="12.75" customHeight="1" hidden="1">
      <c r="B19" s="388" t="s">
        <v>318</v>
      </c>
      <c r="C19" s="385"/>
      <c r="D19" s="386"/>
      <c r="E19" s="386"/>
      <c r="F19" s="386"/>
      <c r="G19" s="386"/>
      <c r="H19" s="386">
        <v>6</v>
      </c>
      <c r="I19" s="332">
        <f>I97+I499+I638+I673+I797+I1074</f>
        <v>0</v>
      </c>
      <c r="J19" s="332">
        <f>J97+J499+J638+J673+J797+J1074</f>
        <v>0</v>
      </c>
      <c r="K19" s="332">
        <f>K97+K499+K638+K673+K797+K1074</f>
        <v>0</v>
      </c>
      <c r="L19" s="374"/>
      <c r="M19" s="374"/>
      <c r="N19" s="374"/>
    </row>
    <row r="20" spans="2:14" ht="27.75" customHeight="1">
      <c r="B20" s="292" t="s">
        <v>716</v>
      </c>
      <c r="C20" s="389">
        <v>163</v>
      </c>
      <c r="D20" s="386"/>
      <c r="E20" s="386"/>
      <c r="F20" s="386"/>
      <c r="G20" s="386"/>
      <c r="H20" s="386"/>
      <c r="I20" s="332">
        <f>I24+I82+I63+I56</f>
        <v>7307.799999999999</v>
      </c>
      <c r="J20" s="332">
        <f>J24+J82+J63+J56</f>
        <v>6780.3</v>
      </c>
      <c r="K20" s="332">
        <f>K24+K82+K63+K56</f>
        <v>4640.8</v>
      </c>
      <c r="L20" s="387"/>
      <c r="M20" s="374"/>
      <c r="N20" s="374"/>
    </row>
    <row r="21" spans="2:14" ht="12.75" customHeight="1">
      <c r="B21" s="384" t="s">
        <v>315</v>
      </c>
      <c r="C21" s="385"/>
      <c r="D21" s="386"/>
      <c r="E21" s="386"/>
      <c r="F21" s="386"/>
      <c r="G21" s="386"/>
      <c r="H21" s="386">
        <v>2</v>
      </c>
      <c r="I21" s="332">
        <f>I30+I33+I36+I52+I45+I81+I69+I62+I55+I48+I74</f>
        <v>5123</v>
      </c>
      <c r="J21" s="332">
        <f>J30+J33+J36+J52+J45+J81+J69+J62</f>
        <v>5096.9</v>
      </c>
      <c r="K21" s="332">
        <f>K30+K33+K36+K52+K45+K81+K69+K62</f>
        <v>2456</v>
      </c>
      <c r="L21" s="374"/>
      <c r="M21" s="374"/>
      <c r="N21" s="374"/>
    </row>
    <row r="22" spans="2:14" ht="12.75" customHeight="1">
      <c r="B22" s="384" t="s">
        <v>316</v>
      </c>
      <c r="C22" s="385"/>
      <c r="D22" s="386"/>
      <c r="E22" s="386"/>
      <c r="F22" s="386"/>
      <c r="G22" s="386"/>
      <c r="H22" s="386">
        <v>3</v>
      </c>
      <c r="I22" s="332">
        <f>I87+I91+I40+I75</f>
        <v>2184.8</v>
      </c>
      <c r="J22" s="332">
        <f>J87+J91+J40</f>
        <v>1683.4</v>
      </c>
      <c r="K22" s="332">
        <f>K87+K91+K40</f>
        <v>2184.8</v>
      </c>
      <c r="L22" s="374"/>
      <c r="M22" s="374"/>
      <c r="N22" s="374"/>
    </row>
    <row r="23" spans="2:14" ht="12.75" customHeight="1" hidden="1">
      <c r="B23" s="211" t="s">
        <v>317</v>
      </c>
      <c r="C23" s="390"/>
      <c r="D23" s="244"/>
      <c r="E23" s="244"/>
      <c r="F23" s="244"/>
      <c r="G23" s="244"/>
      <c r="H23" s="244">
        <v>4</v>
      </c>
      <c r="I23" s="205"/>
      <c r="J23" s="205"/>
      <c r="K23" s="205"/>
      <c r="L23" s="374"/>
      <c r="M23" s="374"/>
      <c r="N23" s="374"/>
    </row>
    <row r="24" spans="2:14" ht="12.75" customHeight="1">
      <c r="B24" s="388" t="s">
        <v>224</v>
      </c>
      <c r="C24" s="391"/>
      <c r="D24" s="224" t="s">
        <v>225</v>
      </c>
      <c r="E24" s="224"/>
      <c r="F24" s="224"/>
      <c r="G24" s="224"/>
      <c r="H24" s="224"/>
      <c r="I24" s="332">
        <f>I25+I41</f>
        <v>2203.1</v>
      </c>
      <c r="J24" s="332">
        <f>J25+J41</f>
        <v>2215.5</v>
      </c>
      <c r="K24" s="332">
        <f>K25+K41</f>
        <v>2341</v>
      </c>
      <c r="L24" s="374"/>
      <c r="M24" s="374"/>
      <c r="N24" s="374"/>
    </row>
    <row r="25" spans="2:14" ht="26.25" customHeight="1">
      <c r="B25" s="202" t="s">
        <v>230</v>
      </c>
      <c r="C25" s="392"/>
      <c r="D25" s="203" t="s">
        <v>225</v>
      </c>
      <c r="E25" s="203" t="s">
        <v>231</v>
      </c>
      <c r="F25" s="224"/>
      <c r="G25" s="224"/>
      <c r="H25" s="224"/>
      <c r="I25" s="332">
        <f>I26+I37</f>
        <v>1961.4</v>
      </c>
      <c r="J25" s="332">
        <f>J26</f>
        <v>2065.5</v>
      </c>
      <c r="K25" s="332">
        <f>K26</f>
        <v>2183</v>
      </c>
      <c r="L25" s="374"/>
      <c r="M25" s="374"/>
      <c r="N25" s="374"/>
    </row>
    <row r="26" spans="2:16" ht="12.75" customHeight="1">
      <c r="B26" s="206" t="s">
        <v>319</v>
      </c>
      <c r="C26" s="393"/>
      <c r="D26" s="204" t="s">
        <v>225</v>
      </c>
      <c r="E26" s="204" t="s">
        <v>231</v>
      </c>
      <c r="F26" s="204" t="s">
        <v>320</v>
      </c>
      <c r="G26" s="204"/>
      <c r="H26" s="244"/>
      <c r="I26" s="205">
        <f>I27</f>
        <v>1961.4</v>
      </c>
      <c r="J26" s="205">
        <f>J27</f>
        <v>2065.5</v>
      </c>
      <c r="K26" s="205">
        <f>K27</f>
        <v>2183</v>
      </c>
      <c r="L26" s="374"/>
      <c r="M26" s="374"/>
      <c r="N26" s="374"/>
      <c r="P26" s="366"/>
    </row>
    <row r="27" spans="2:14" ht="14.25" customHeight="1">
      <c r="B27" s="208" t="s">
        <v>345</v>
      </c>
      <c r="C27" s="393"/>
      <c r="D27" s="204" t="s">
        <v>225</v>
      </c>
      <c r="E27" s="204" t="s">
        <v>231</v>
      </c>
      <c r="F27" s="209" t="s">
        <v>346</v>
      </c>
      <c r="G27" s="204"/>
      <c r="H27" s="244"/>
      <c r="I27" s="205">
        <f>I28+I31+I34</f>
        <v>1961.4</v>
      </c>
      <c r="J27" s="205">
        <f>J28+J31+J34</f>
        <v>2065.5</v>
      </c>
      <c r="K27" s="205">
        <f>K28+K31+K34</f>
        <v>2183</v>
      </c>
      <c r="L27" s="374"/>
      <c r="M27" s="374"/>
      <c r="N27" s="374"/>
    </row>
    <row r="28" spans="2:14" ht="29.25" customHeight="1">
      <c r="B28" s="210" t="s">
        <v>323</v>
      </c>
      <c r="C28" s="393"/>
      <c r="D28" s="204" t="s">
        <v>225</v>
      </c>
      <c r="E28" s="204" t="s">
        <v>231</v>
      </c>
      <c r="F28" s="209" t="s">
        <v>346</v>
      </c>
      <c r="G28" s="204" t="s">
        <v>324</v>
      </c>
      <c r="H28" s="244"/>
      <c r="I28" s="205">
        <f aca="true" t="shared" si="1" ref="I28:K29">I29</f>
        <v>1897.9</v>
      </c>
      <c r="J28" s="205">
        <f t="shared" si="1"/>
        <v>2002</v>
      </c>
      <c r="K28" s="205">
        <f t="shared" si="1"/>
        <v>2112</v>
      </c>
      <c r="L28" s="374"/>
      <c r="M28" s="374"/>
      <c r="N28" s="374"/>
    </row>
    <row r="29" spans="2:14" ht="12.75" customHeight="1">
      <c r="B29" s="206" t="s">
        <v>325</v>
      </c>
      <c r="C29" s="393"/>
      <c r="D29" s="204" t="s">
        <v>225</v>
      </c>
      <c r="E29" s="204" t="s">
        <v>231</v>
      </c>
      <c r="F29" s="209" t="s">
        <v>346</v>
      </c>
      <c r="G29" s="204" t="s">
        <v>326</v>
      </c>
      <c r="H29" s="244"/>
      <c r="I29" s="205">
        <f t="shared" si="1"/>
        <v>1897.9</v>
      </c>
      <c r="J29" s="205">
        <f t="shared" si="1"/>
        <v>2002</v>
      </c>
      <c r="K29" s="205">
        <f t="shared" si="1"/>
        <v>2112</v>
      </c>
      <c r="L29" s="374"/>
      <c r="M29" s="374"/>
      <c r="N29" s="374"/>
    </row>
    <row r="30" spans="2:14" ht="14.25" customHeight="1">
      <c r="B30" s="206" t="s">
        <v>315</v>
      </c>
      <c r="C30" s="393"/>
      <c r="D30" s="204" t="s">
        <v>225</v>
      </c>
      <c r="E30" s="204" t="s">
        <v>231</v>
      </c>
      <c r="F30" s="209" t="s">
        <v>346</v>
      </c>
      <c r="G30" s="204" t="s">
        <v>326</v>
      </c>
      <c r="H30" s="244">
        <v>2</v>
      </c>
      <c r="I30" s="205">
        <v>1897.9</v>
      </c>
      <c r="J30" s="205">
        <v>2002</v>
      </c>
      <c r="K30" s="205">
        <v>2112</v>
      </c>
      <c r="L30" s="374"/>
      <c r="M30" s="374"/>
      <c r="N30" s="374"/>
    </row>
    <row r="31" spans="2:14" ht="14.25" customHeight="1">
      <c r="B31" s="211" t="s">
        <v>331</v>
      </c>
      <c r="C31" s="393"/>
      <c r="D31" s="204" t="s">
        <v>225</v>
      </c>
      <c r="E31" s="204" t="s">
        <v>231</v>
      </c>
      <c r="F31" s="209" t="s">
        <v>346</v>
      </c>
      <c r="G31" s="204" t="s">
        <v>332</v>
      </c>
      <c r="H31" s="244"/>
      <c r="I31" s="205">
        <f aca="true" t="shared" si="2" ref="I31:K32">I32</f>
        <v>62</v>
      </c>
      <c r="J31" s="205">
        <f t="shared" si="2"/>
        <v>62</v>
      </c>
      <c r="K31" s="205">
        <f t="shared" si="2"/>
        <v>68</v>
      </c>
      <c r="L31" s="374"/>
      <c r="M31" s="374"/>
      <c r="N31" s="374"/>
    </row>
    <row r="32" spans="2:14" ht="14.25" customHeight="1">
      <c r="B32" s="211" t="s">
        <v>333</v>
      </c>
      <c r="C32" s="393"/>
      <c r="D32" s="204" t="s">
        <v>225</v>
      </c>
      <c r="E32" s="204" t="s">
        <v>231</v>
      </c>
      <c r="F32" s="209" t="s">
        <v>346</v>
      </c>
      <c r="G32" s="204" t="s">
        <v>334</v>
      </c>
      <c r="H32" s="244"/>
      <c r="I32" s="205">
        <f t="shared" si="2"/>
        <v>62</v>
      </c>
      <c r="J32" s="205">
        <f t="shared" si="2"/>
        <v>62</v>
      </c>
      <c r="K32" s="205">
        <f t="shared" si="2"/>
        <v>68</v>
      </c>
      <c r="L32" s="374"/>
      <c r="M32" s="374"/>
      <c r="N32" s="374"/>
    </row>
    <row r="33" spans="2:14" ht="14.25" customHeight="1">
      <c r="B33" s="206" t="s">
        <v>315</v>
      </c>
      <c r="C33" s="393"/>
      <c r="D33" s="204" t="s">
        <v>225</v>
      </c>
      <c r="E33" s="204" t="s">
        <v>231</v>
      </c>
      <c r="F33" s="209" t="s">
        <v>346</v>
      </c>
      <c r="G33" s="204" t="s">
        <v>334</v>
      </c>
      <c r="H33" s="244">
        <v>2</v>
      </c>
      <c r="I33" s="205">
        <v>62</v>
      </c>
      <c r="J33" s="205">
        <v>62</v>
      </c>
      <c r="K33" s="205">
        <v>68</v>
      </c>
      <c r="L33" s="374"/>
      <c r="M33" s="374"/>
      <c r="N33" s="374"/>
    </row>
    <row r="34" spans="2:14" ht="14.25" customHeight="1">
      <c r="B34" s="212" t="s">
        <v>335</v>
      </c>
      <c r="C34" s="393"/>
      <c r="D34" s="204" t="s">
        <v>225</v>
      </c>
      <c r="E34" s="204" t="s">
        <v>231</v>
      </c>
      <c r="F34" s="209" t="s">
        <v>346</v>
      </c>
      <c r="G34" s="309">
        <v>800</v>
      </c>
      <c r="H34" s="244"/>
      <c r="I34" s="205">
        <f aca="true" t="shared" si="3" ref="I34:K35">I35</f>
        <v>1.5</v>
      </c>
      <c r="J34" s="205">
        <f t="shared" si="3"/>
        <v>1.5</v>
      </c>
      <c r="K34" s="205">
        <f t="shared" si="3"/>
        <v>3</v>
      </c>
      <c r="L34" s="374"/>
      <c r="M34" s="374"/>
      <c r="N34" s="374"/>
    </row>
    <row r="35" spans="2:14" ht="14.25" customHeight="1">
      <c r="B35" s="212" t="s">
        <v>337</v>
      </c>
      <c r="C35" s="393"/>
      <c r="D35" s="204" t="s">
        <v>225</v>
      </c>
      <c r="E35" s="204" t="s">
        <v>231</v>
      </c>
      <c r="F35" s="209" t="s">
        <v>346</v>
      </c>
      <c r="G35" s="309">
        <v>850</v>
      </c>
      <c r="H35" s="244"/>
      <c r="I35" s="205">
        <f t="shared" si="3"/>
        <v>1.5</v>
      </c>
      <c r="J35" s="205">
        <f t="shared" si="3"/>
        <v>1.5</v>
      </c>
      <c r="K35" s="205">
        <f t="shared" si="3"/>
        <v>3</v>
      </c>
      <c r="L35" s="374"/>
      <c r="M35" s="374"/>
      <c r="N35" s="374"/>
    </row>
    <row r="36" spans="2:14" ht="14.25" customHeight="1">
      <c r="B36" s="212" t="s">
        <v>315</v>
      </c>
      <c r="C36" s="391"/>
      <c r="D36" s="204" t="s">
        <v>225</v>
      </c>
      <c r="E36" s="204" t="s">
        <v>231</v>
      </c>
      <c r="F36" s="209" t="s">
        <v>346</v>
      </c>
      <c r="G36" s="309">
        <v>850</v>
      </c>
      <c r="H36" s="204" t="s">
        <v>339</v>
      </c>
      <c r="I36" s="205">
        <v>1.5</v>
      </c>
      <c r="J36" s="205">
        <v>1.5</v>
      </c>
      <c r="K36" s="205">
        <v>3</v>
      </c>
      <c r="L36" s="374"/>
      <c r="M36" s="374"/>
      <c r="N36" s="374"/>
    </row>
    <row r="37" spans="2:14" ht="39.75" customHeight="1" hidden="1">
      <c r="B37" s="394" t="s">
        <v>327</v>
      </c>
      <c r="C37" s="395"/>
      <c r="D37" s="204" t="s">
        <v>225</v>
      </c>
      <c r="E37" s="204" t="s">
        <v>231</v>
      </c>
      <c r="F37" s="209" t="s">
        <v>328</v>
      </c>
      <c r="G37" s="204"/>
      <c r="H37" s="204"/>
      <c r="I37" s="205">
        <f aca="true" t="shared" si="4" ref="I37:K39">I38</f>
        <v>0</v>
      </c>
      <c r="J37" s="205">
        <f t="shared" si="4"/>
        <v>0</v>
      </c>
      <c r="K37" s="205">
        <f t="shared" si="4"/>
        <v>0</v>
      </c>
      <c r="L37" s="374"/>
      <c r="M37" s="374"/>
      <c r="N37" s="374"/>
    </row>
    <row r="38" spans="2:14" ht="41.25" customHeight="1" hidden="1">
      <c r="B38" s="272" t="s">
        <v>323</v>
      </c>
      <c r="C38" s="395"/>
      <c r="D38" s="204" t="s">
        <v>225</v>
      </c>
      <c r="E38" s="204" t="s">
        <v>231</v>
      </c>
      <c r="F38" s="209" t="s">
        <v>328</v>
      </c>
      <c r="G38" s="204" t="s">
        <v>324</v>
      </c>
      <c r="H38" s="204"/>
      <c r="I38" s="205">
        <f t="shared" si="4"/>
        <v>0</v>
      </c>
      <c r="J38" s="205">
        <f t="shared" si="4"/>
        <v>0</v>
      </c>
      <c r="K38" s="205">
        <f t="shared" si="4"/>
        <v>0</v>
      </c>
      <c r="L38" s="374"/>
      <c r="M38" s="374"/>
      <c r="N38" s="374"/>
    </row>
    <row r="39" spans="2:14" ht="14.25" customHeight="1" hidden="1">
      <c r="B39" s="206" t="s">
        <v>325</v>
      </c>
      <c r="C39" s="395"/>
      <c r="D39" s="204" t="s">
        <v>225</v>
      </c>
      <c r="E39" s="204" t="s">
        <v>231</v>
      </c>
      <c r="F39" s="209" t="s">
        <v>328</v>
      </c>
      <c r="G39" s="204" t="s">
        <v>326</v>
      </c>
      <c r="H39" s="204"/>
      <c r="I39" s="205">
        <f t="shared" si="4"/>
        <v>0</v>
      </c>
      <c r="J39" s="205">
        <f t="shared" si="4"/>
        <v>0</v>
      </c>
      <c r="K39" s="205">
        <f t="shared" si="4"/>
        <v>0</v>
      </c>
      <c r="L39" s="374"/>
      <c r="M39" s="374"/>
      <c r="N39" s="374"/>
    </row>
    <row r="40" spans="2:14" ht="14.25" customHeight="1" hidden="1">
      <c r="B40" s="206" t="s">
        <v>316</v>
      </c>
      <c r="C40" s="395"/>
      <c r="D40" s="204" t="s">
        <v>225</v>
      </c>
      <c r="E40" s="204" t="s">
        <v>231</v>
      </c>
      <c r="F40" s="209" t="s">
        <v>328</v>
      </c>
      <c r="G40" s="204" t="s">
        <v>326</v>
      </c>
      <c r="H40" s="204">
        <v>3</v>
      </c>
      <c r="I40" s="205"/>
      <c r="J40" s="205"/>
      <c r="K40" s="205"/>
      <c r="L40" s="374"/>
      <c r="M40" s="374"/>
      <c r="N40" s="374"/>
    </row>
    <row r="41" spans="2:14" ht="14.25" customHeight="1">
      <c r="B41" s="396" t="s">
        <v>238</v>
      </c>
      <c r="C41" s="392"/>
      <c r="D41" s="203" t="s">
        <v>225</v>
      </c>
      <c r="E41" s="203" t="s">
        <v>239</v>
      </c>
      <c r="F41" s="209"/>
      <c r="G41" s="309"/>
      <c r="H41" s="204"/>
      <c r="I41" s="205">
        <f>I45+I52+I55+I48</f>
        <v>241.7</v>
      </c>
      <c r="J41" s="205">
        <f>J45+J52</f>
        <v>150</v>
      </c>
      <c r="K41" s="205">
        <f>K45+K52</f>
        <v>158</v>
      </c>
      <c r="L41" s="374"/>
      <c r="M41" s="374"/>
      <c r="N41" s="374"/>
    </row>
    <row r="42" spans="2:14" ht="27.75" customHeight="1">
      <c r="B42" s="210" t="s">
        <v>386</v>
      </c>
      <c r="C42" s="393"/>
      <c r="D42" s="204" t="s">
        <v>225</v>
      </c>
      <c r="E42" s="204" t="s">
        <v>239</v>
      </c>
      <c r="F42" s="209" t="s">
        <v>387</v>
      </c>
      <c r="G42" s="309"/>
      <c r="H42" s="204"/>
      <c r="I42" s="205">
        <f aca="true" t="shared" si="5" ref="I42:K44">I43</f>
        <v>139.7</v>
      </c>
      <c r="J42" s="205">
        <f t="shared" si="5"/>
        <v>45</v>
      </c>
      <c r="K42" s="205">
        <f t="shared" si="5"/>
        <v>50</v>
      </c>
      <c r="L42" s="374"/>
      <c r="M42" s="374"/>
      <c r="N42" s="374"/>
    </row>
    <row r="43" spans="2:14" ht="14.25" customHeight="1">
      <c r="B43" s="211" t="s">
        <v>331</v>
      </c>
      <c r="C43" s="397"/>
      <c r="D43" s="204" t="s">
        <v>225</v>
      </c>
      <c r="E43" s="204" t="s">
        <v>239</v>
      </c>
      <c r="F43" s="209" t="s">
        <v>387</v>
      </c>
      <c r="G43" s="244">
        <v>200</v>
      </c>
      <c r="H43" s="244"/>
      <c r="I43" s="205">
        <f t="shared" si="5"/>
        <v>139.7</v>
      </c>
      <c r="J43" s="205">
        <f t="shared" si="5"/>
        <v>45</v>
      </c>
      <c r="K43" s="205">
        <f t="shared" si="5"/>
        <v>50</v>
      </c>
      <c r="L43" s="374"/>
      <c r="M43" s="374"/>
      <c r="N43" s="374"/>
    </row>
    <row r="44" spans="2:14" ht="14.25" customHeight="1">
      <c r="B44" s="211" t="s">
        <v>333</v>
      </c>
      <c r="C44" s="393"/>
      <c r="D44" s="204" t="s">
        <v>225</v>
      </c>
      <c r="E44" s="204" t="s">
        <v>239</v>
      </c>
      <c r="F44" s="209" t="s">
        <v>387</v>
      </c>
      <c r="G44" s="244">
        <v>240</v>
      </c>
      <c r="H44" s="244"/>
      <c r="I44" s="205">
        <f t="shared" si="5"/>
        <v>139.7</v>
      </c>
      <c r="J44" s="205">
        <f t="shared" si="5"/>
        <v>45</v>
      </c>
      <c r="K44" s="205">
        <f t="shared" si="5"/>
        <v>50</v>
      </c>
      <c r="L44" s="374"/>
      <c r="M44" s="374"/>
      <c r="N44" s="374"/>
    </row>
    <row r="45" spans="2:14" ht="14.25" customHeight="1">
      <c r="B45" s="206" t="s">
        <v>315</v>
      </c>
      <c r="C45" s="393"/>
      <c r="D45" s="204" t="s">
        <v>225</v>
      </c>
      <c r="E45" s="204" t="s">
        <v>239</v>
      </c>
      <c r="F45" s="209" t="s">
        <v>387</v>
      </c>
      <c r="G45" s="244">
        <v>240</v>
      </c>
      <c r="H45" s="244">
        <v>2</v>
      </c>
      <c r="I45" s="205">
        <v>139.7</v>
      </c>
      <c r="J45" s="205">
        <v>45</v>
      </c>
      <c r="K45" s="205">
        <v>50</v>
      </c>
      <c r="L45" s="374"/>
      <c r="M45" s="374"/>
      <c r="N45" s="374"/>
    </row>
    <row r="46" spans="2:14" ht="14.25" customHeight="1" hidden="1">
      <c r="B46" s="212" t="s">
        <v>335</v>
      </c>
      <c r="C46" s="393"/>
      <c r="D46" s="204" t="s">
        <v>225</v>
      </c>
      <c r="E46" s="204" t="s">
        <v>239</v>
      </c>
      <c r="F46" s="209" t="s">
        <v>387</v>
      </c>
      <c r="G46" s="309">
        <v>800</v>
      </c>
      <c r="H46" s="244"/>
      <c r="I46" s="205">
        <f aca="true" t="shared" si="6" ref="I46:K47">I47</f>
        <v>0</v>
      </c>
      <c r="J46" s="205">
        <f t="shared" si="6"/>
        <v>0</v>
      </c>
      <c r="K46" s="205">
        <f t="shared" si="6"/>
        <v>0</v>
      </c>
      <c r="L46" s="374"/>
      <c r="M46" s="374"/>
      <c r="N46" s="374"/>
    </row>
    <row r="47" spans="2:14" ht="14.25" customHeight="1" hidden="1">
      <c r="B47" s="212" t="s">
        <v>337</v>
      </c>
      <c r="C47" s="393"/>
      <c r="D47" s="204" t="s">
        <v>225</v>
      </c>
      <c r="E47" s="204" t="s">
        <v>239</v>
      </c>
      <c r="F47" s="209" t="s">
        <v>387</v>
      </c>
      <c r="G47" s="309">
        <v>850</v>
      </c>
      <c r="H47" s="244"/>
      <c r="I47" s="205">
        <f t="shared" si="6"/>
        <v>0</v>
      </c>
      <c r="J47" s="205">
        <f t="shared" si="6"/>
        <v>0</v>
      </c>
      <c r="K47" s="205">
        <f t="shared" si="6"/>
        <v>0</v>
      </c>
      <c r="L47" s="374"/>
      <c r="M47" s="374"/>
      <c r="N47" s="374"/>
    </row>
    <row r="48" spans="2:14" ht="14.25" customHeight="1" hidden="1">
      <c r="B48" s="212" t="s">
        <v>315</v>
      </c>
      <c r="C48" s="393"/>
      <c r="D48" s="204" t="s">
        <v>225</v>
      </c>
      <c r="E48" s="204" t="s">
        <v>239</v>
      </c>
      <c r="F48" s="209" t="s">
        <v>387</v>
      </c>
      <c r="G48" s="309">
        <v>850</v>
      </c>
      <c r="H48" s="204" t="s">
        <v>339</v>
      </c>
      <c r="I48" s="205"/>
      <c r="J48" s="205"/>
      <c r="K48" s="205"/>
      <c r="L48" s="374"/>
      <c r="M48" s="374"/>
      <c r="N48" s="374"/>
    </row>
    <row r="49" spans="2:14" ht="27.75" customHeight="1">
      <c r="B49" s="226" t="s">
        <v>384</v>
      </c>
      <c r="C49" s="398"/>
      <c r="D49" s="204" t="s">
        <v>225</v>
      </c>
      <c r="E49" s="204" t="s">
        <v>239</v>
      </c>
      <c r="F49" s="209" t="s">
        <v>385</v>
      </c>
      <c r="G49" s="244"/>
      <c r="H49" s="204"/>
      <c r="I49" s="205">
        <f aca="true" t="shared" si="7" ref="I49:K51">I50</f>
        <v>102</v>
      </c>
      <c r="J49" s="205">
        <f t="shared" si="7"/>
        <v>105</v>
      </c>
      <c r="K49" s="205">
        <f t="shared" si="7"/>
        <v>108</v>
      </c>
      <c r="L49" s="374"/>
      <c r="M49" s="374"/>
      <c r="N49" s="374"/>
    </row>
    <row r="50" spans="2:14" ht="14.25" customHeight="1">
      <c r="B50" s="211" t="s">
        <v>331</v>
      </c>
      <c r="C50" s="391"/>
      <c r="D50" s="204" t="s">
        <v>225</v>
      </c>
      <c r="E50" s="204" t="s">
        <v>239</v>
      </c>
      <c r="F50" s="209" t="s">
        <v>385</v>
      </c>
      <c r="G50" s="244">
        <v>200</v>
      </c>
      <c r="H50" s="204"/>
      <c r="I50" s="205">
        <f t="shared" si="7"/>
        <v>102</v>
      </c>
      <c r="J50" s="205">
        <f t="shared" si="7"/>
        <v>105</v>
      </c>
      <c r="K50" s="205">
        <f t="shared" si="7"/>
        <v>108</v>
      </c>
      <c r="L50" s="374"/>
      <c r="M50" s="374"/>
      <c r="N50" s="374"/>
    </row>
    <row r="51" spans="2:14" ht="14.25" customHeight="1">
      <c r="B51" s="211" t="s">
        <v>333</v>
      </c>
      <c r="C51" s="390"/>
      <c r="D51" s="204" t="s">
        <v>225</v>
      </c>
      <c r="E51" s="204" t="s">
        <v>239</v>
      </c>
      <c r="F51" s="209" t="s">
        <v>385</v>
      </c>
      <c r="G51" s="244">
        <v>240</v>
      </c>
      <c r="H51" s="204"/>
      <c r="I51" s="205">
        <f t="shared" si="7"/>
        <v>102</v>
      </c>
      <c r="J51" s="205">
        <f t="shared" si="7"/>
        <v>105</v>
      </c>
      <c r="K51" s="205">
        <f t="shared" si="7"/>
        <v>108</v>
      </c>
      <c r="L51" s="374"/>
      <c r="M51" s="374"/>
      <c r="N51" s="374"/>
    </row>
    <row r="52" spans="2:14" ht="14.25" customHeight="1">
      <c r="B52" s="206" t="s">
        <v>315</v>
      </c>
      <c r="C52" s="390"/>
      <c r="D52" s="204" t="s">
        <v>225</v>
      </c>
      <c r="E52" s="204" t="s">
        <v>239</v>
      </c>
      <c r="F52" s="209" t="s">
        <v>385</v>
      </c>
      <c r="G52" s="244">
        <v>240</v>
      </c>
      <c r="H52" s="204" t="s">
        <v>339</v>
      </c>
      <c r="I52" s="205">
        <v>102</v>
      </c>
      <c r="J52" s="205">
        <v>105</v>
      </c>
      <c r="K52" s="205">
        <v>108</v>
      </c>
      <c r="L52" s="374"/>
      <c r="M52" s="374"/>
      <c r="N52" s="374"/>
    </row>
    <row r="53" spans="2:14" ht="14.25" customHeight="1" hidden="1">
      <c r="B53" s="212" t="s">
        <v>335</v>
      </c>
      <c r="C53" s="390"/>
      <c r="D53" s="204" t="s">
        <v>225</v>
      </c>
      <c r="E53" s="204" t="s">
        <v>239</v>
      </c>
      <c r="F53" s="209" t="s">
        <v>385</v>
      </c>
      <c r="G53" s="244">
        <v>800</v>
      </c>
      <c r="H53" s="204"/>
      <c r="I53" s="205">
        <f aca="true" t="shared" si="8" ref="I53:K54">I54</f>
        <v>0</v>
      </c>
      <c r="J53" s="205">
        <f t="shared" si="8"/>
        <v>0</v>
      </c>
      <c r="K53" s="205">
        <f t="shared" si="8"/>
        <v>0</v>
      </c>
      <c r="L53" s="374"/>
      <c r="M53" s="374"/>
      <c r="N53" s="374"/>
    </row>
    <row r="54" spans="2:14" ht="14.25" customHeight="1" hidden="1">
      <c r="B54" s="212" t="s">
        <v>337</v>
      </c>
      <c r="C54" s="390"/>
      <c r="D54" s="204" t="s">
        <v>225</v>
      </c>
      <c r="E54" s="204" t="s">
        <v>239</v>
      </c>
      <c r="F54" s="209" t="s">
        <v>385</v>
      </c>
      <c r="G54" s="244">
        <v>850</v>
      </c>
      <c r="H54" s="204"/>
      <c r="I54" s="205">
        <f t="shared" si="8"/>
        <v>0</v>
      </c>
      <c r="J54" s="205">
        <f t="shared" si="8"/>
        <v>0</v>
      </c>
      <c r="K54" s="205">
        <f t="shared" si="8"/>
        <v>0</v>
      </c>
      <c r="L54" s="374"/>
      <c r="M54" s="374"/>
      <c r="N54" s="374"/>
    </row>
    <row r="55" spans="2:14" ht="14.25" customHeight="1" hidden="1">
      <c r="B55" s="212" t="s">
        <v>315</v>
      </c>
      <c r="C55" s="390"/>
      <c r="D55" s="204" t="s">
        <v>225</v>
      </c>
      <c r="E55" s="204" t="s">
        <v>239</v>
      </c>
      <c r="F55" s="209" t="s">
        <v>385</v>
      </c>
      <c r="G55" s="244">
        <v>850</v>
      </c>
      <c r="H55" s="204" t="s">
        <v>339</v>
      </c>
      <c r="I55" s="205"/>
      <c r="J55" s="205"/>
      <c r="K55" s="205"/>
      <c r="L55" s="374"/>
      <c r="M55" s="374"/>
      <c r="N55" s="374"/>
    </row>
    <row r="56" spans="2:14" ht="14.25" customHeight="1">
      <c r="B56" s="388" t="s">
        <v>244</v>
      </c>
      <c r="C56" s="393"/>
      <c r="D56" s="224" t="s">
        <v>245</v>
      </c>
      <c r="E56" s="224"/>
      <c r="F56" s="224"/>
      <c r="G56" s="224"/>
      <c r="H56" s="224"/>
      <c r="I56" s="205">
        <f aca="true" t="shared" si="9" ref="I56:I61">I57</f>
        <v>2780.4</v>
      </c>
      <c r="J56" s="205">
        <f aca="true" t="shared" si="10" ref="J56:J61">J57</f>
        <v>2781.4</v>
      </c>
      <c r="K56" s="205">
        <f aca="true" t="shared" si="11" ref="K56:K61">K57</f>
        <v>0</v>
      </c>
      <c r="L56" s="374"/>
      <c r="M56" s="374"/>
      <c r="N56" s="374"/>
    </row>
    <row r="57" spans="2:14" ht="14.25" customHeight="1">
      <c r="B57" s="399" t="s">
        <v>250</v>
      </c>
      <c r="C57" s="393"/>
      <c r="D57" s="203" t="s">
        <v>245</v>
      </c>
      <c r="E57" s="203" t="s">
        <v>251</v>
      </c>
      <c r="F57" s="204"/>
      <c r="G57" s="244"/>
      <c r="H57" s="204"/>
      <c r="I57" s="205">
        <f t="shared" si="9"/>
        <v>2780.4</v>
      </c>
      <c r="J57" s="205">
        <f t="shared" si="10"/>
        <v>2781.4</v>
      </c>
      <c r="K57" s="205">
        <f t="shared" si="11"/>
        <v>0</v>
      </c>
      <c r="L57" s="374"/>
      <c r="M57" s="374"/>
      <c r="N57" s="374"/>
    </row>
    <row r="58" spans="2:14" ht="27.75" customHeight="1">
      <c r="B58" s="400" t="s">
        <v>411</v>
      </c>
      <c r="C58" s="393"/>
      <c r="D58" s="204" t="s">
        <v>245</v>
      </c>
      <c r="E58" s="204" t="s">
        <v>251</v>
      </c>
      <c r="F58" s="401" t="s">
        <v>412</v>
      </c>
      <c r="G58" s="244"/>
      <c r="H58" s="204"/>
      <c r="I58" s="205">
        <f t="shared" si="9"/>
        <v>2780.4</v>
      </c>
      <c r="J58" s="205">
        <f t="shared" si="10"/>
        <v>2781.4</v>
      </c>
      <c r="K58" s="205">
        <f t="shared" si="11"/>
        <v>0</v>
      </c>
      <c r="L58" s="374"/>
      <c r="M58" s="374"/>
      <c r="N58" s="374"/>
    </row>
    <row r="59" spans="2:14" ht="27.75" customHeight="1">
      <c r="B59" s="402" t="s">
        <v>429</v>
      </c>
      <c r="C59" s="393"/>
      <c r="D59" s="204" t="s">
        <v>245</v>
      </c>
      <c r="E59" s="204" t="s">
        <v>251</v>
      </c>
      <c r="F59" s="401" t="s">
        <v>430</v>
      </c>
      <c r="G59" s="204"/>
      <c r="H59" s="204"/>
      <c r="I59" s="205">
        <f t="shared" si="9"/>
        <v>2780.4</v>
      </c>
      <c r="J59" s="205">
        <f t="shared" si="10"/>
        <v>2781.4</v>
      </c>
      <c r="K59" s="205">
        <f t="shared" si="11"/>
        <v>0</v>
      </c>
      <c r="L59" s="374"/>
      <c r="M59" s="374"/>
      <c r="N59" s="374"/>
    </row>
    <row r="60" spans="2:14" ht="15.75" customHeight="1">
      <c r="B60" s="211" t="s">
        <v>331</v>
      </c>
      <c r="C60" s="393"/>
      <c r="D60" s="204" t="s">
        <v>245</v>
      </c>
      <c r="E60" s="204" t="s">
        <v>251</v>
      </c>
      <c r="F60" s="401" t="s">
        <v>430</v>
      </c>
      <c r="G60" s="204" t="s">
        <v>332</v>
      </c>
      <c r="H60" s="204"/>
      <c r="I60" s="205">
        <f t="shared" si="9"/>
        <v>2780.4</v>
      </c>
      <c r="J60" s="205">
        <f t="shared" si="10"/>
        <v>2781.4</v>
      </c>
      <c r="K60" s="205">
        <f t="shared" si="11"/>
        <v>0</v>
      </c>
      <c r="L60" s="374"/>
      <c r="M60" s="374"/>
      <c r="N60" s="374"/>
    </row>
    <row r="61" spans="2:14" ht="14.25" customHeight="1">
      <c r="B61" s="211" t="s">
        <v>333</v>
      </c>
      <c r="C61" s="390"/>
      <c r="D61" s="204" t="s">
        <v>245</v>
      </c>
      <c r="E61" s="204" t="s">
        <v>251</v>
      </c>
      <c r="F61" s="401" t="s">
        <v>430</v>
      </c>
      <c r="G61" s="204" t="s">
        <v>334</v>
      </c>
      <c r="H61" s="204"/>
      <c r="I61" s="205">
        <f t="shared" si="9"/>
        <v>2780.4</v>
      </c>
      <c r="J61" s="205">
        <f t="shared" si="10"/>
        <v>2781.4</v>
      </c>
      <c r="K61" s="205">
        <f t="shared" si="11"/>
        <v>0</v>
      </c>
      <c r="L61" s="374"/>
      <c r="M61" s="374"/>
      <c r="N61" s="374"/>
    </row>
    <row r="62" spans="2:14" ht="14.25" customHeight="1">
      <c r="B62" s="206" t="s">
        <v>315</v>
      </c>
      <c r="C62" s="390"/>
      <c r="D62" s="204" t="s">
        <v>245</v>
      </c>
      <c r="E62" s="204" t="s">
        <v>251</v>
      </c>
      <c r="F62" s="401" t="s">
        <v>430</v>
      </c>
      <c r="G62" s="204" t="s">
        <v>334</v>
      </c>
      <c r="H62" s="204" t="s">
        <v>339</v>
      </c>
      <c r="I62" s="205">
        <v>2780.4</v>
      </c>
      <c r="J62" s="205">
        <v>2781.4</v>
      </c>
      <c r="K62" s="205"/>
      <c r="L62" s="374"/>
      <c r="M62" s="374"/>
      <c r="N62" s="374"/>
    </row>
    <row r="63" spans="2:14" ht="14.25" customHeight="1">
      <c r="B63" s="388" t="s">
        <v>252</v>
      </c>
      <c r="C63" s="397"/>
      <c r="D63" s="224" t="s">
        <v>253</v>
      </c>
      <c r="E63" s="224"/>
      <c r="F63" s="293"/>
      <c r="G63" s="386"/>
      <c r="H63" s="224"/>
      <c r="I63" s="332">
        <f>I76+I64</f>
        <v>139.5</v>
      </c>
      <c r="J63" s="332">
        <f>J76+J64</f>
        <v>100</v>
      </c>
      <c r="K63" s="332">
        <f>K76+K64</f>
        <v>115</v>
      </c>
      <c r="L63" s="374"/>
      <c r="M63" s="374"/>
      <c r="N63" s="374"/>
    </row>
    <row r="64" spans="2:14" ht="14.25" customHeight="1">
      <c r="B64" s="399" t="s">
        <v>254</v>
      </c>
      <c r="C64" s="397"/>
      <c r="D64" s="203" t="s">
        <v>253</v>
      </c>
      <c r="E64" s="203" t="s">
        <v>255</v>
      </c>
      <c r="F64" s="209"/>
      <c r="G64" s="386"/>
      <c r="H64" s="224"/>
      <c r="I64" s="205">
        <f>I65+I70</f>
        <v>113.9</v>
      </c>
      <c r="J64" s="205">
        <f aca="true" t="shared" si="12" ref="J64:K68">J65</f>
        <v>100</v>
      </c>
      <c r="K64" s="205">
        <f t="shared" si="12"/>
        <v>115</v>
      </c>
      <c r="L64" s="374"/>
      <c r="M64" s="374"/>
      <c r="N64" s="374"/>
    </row>
    <row r="65" spans="2:14" ht="14.25" customHeight="1">
      <c r="B65" s="206" t="s">
        <v>319</v>
      </c>
      <c r="C65" s="397"/>
      <c r="D65" s="204" t="s">
        <v>253</v>
      </c>
      <c r="E65" s="203" t="s">
        <v>255</v>
      </c>
      <c r="F65" s="209" t="s">
        <v>434</v>
      </c>
      <c r="G65" s="386"/>
      <c r="H65" s="224"/>
      <c r="I65" s="205">
        <f>I66</f>
        <v>113.9</v>
      </c>
      <c r="J65" s="205">
        <f t="shared" si="12"/>
        <v>100</v>
      </c>
      <c r="K65" s="205">
        <f t="shared" si="12"/>
        <v>115</v>
      </c>
      <c r="L65" s="374"/>
      <c r="M65" s="374"/>
      <c r="N65" s="374"/>
    </row>
    <row r="66" spans="2:14" ht="42.75">
      <c r="B66" s="210" t="s">
        <v>433</v>
      </c>
      <c r="C66" s="397"/>
      <c r="D66" s="204" t="s">
        <v>253</v>
      </c>
      <c r="E66" s="203" t="s">
        <v>255</v>
      </c>
      <c r="F66" s="209" t="s">
        <v>434</v>
      </c>
      <c r="G66" s="386"/>
      <c r="H66" s="224"/>
      <c r="I66" s="205">
        <f>I67</f>
        <v>113.9</v>
      </c>
      <c r="J66" s="205">
        <f t="shared" si="12"/>
        <v>100</v>
      </c>
      <c r="K66" s="205">
        <f t="shared" si="12"/>
        <v>115</v>
      </c>
      <c r="L66" s="374"/>
      <c r="M66" s="374"/>
      <c r="N66" s="374"/>
    </row>
    <row r="67" spans="2:14" ht="14.25" customHeight="1">
      <c r="B67" s="211" t="s">
        <v>331</v>
      </c>
      <c r="C67" s="397"/>
      <c r="D67" s="204" t="s">
        <v>253</v>
      </c>
      <c r="E67" s="203" t="s">
        <v>255</v>
      </c>
      <c r="F67" s="209" t="s">
        <v>434</v>
      </c>
      <c r="G67" s="244">
        <v>200</v>
      </c>
      <c r="H67" s="224"/>
      <c r="I67" s="205">
        <f>I68</f>
        <v>113.9</v>
      </c>
      <c r="J67" s="205">
        <f t="shared" si="12"/>
        <v>100</v>
      </c>
      <c r="K67" s="205">
        <f t="shared" si="12"/>
        <v>115</v>
      </c>
      <c r="L67" s="374"/>
      <c r="M67" s="374"/>
      <c r="N67" s="374"/>
    </row>
    <row r="68" spans="2:14" ht="14.25" customHeight="1">
      <c r="B68" s="211" t="s">
        <v>333</v>
      </c>
      <c r="C68" s="397"/>
      <c r="D68" s="204" t="s">
        <v>253</v>
      </c>
      <c r="E68" s="203" t="s">
        <v>255</v>
      </c>
      <c r="F68" s="209" t="s">
        <v>434</v>
      </c>
      <c r="G68" s="244">
        <v>240</v>
      </c>
      <c r="H68" s="224"/>
      <c r="I68" s="205">
        <f>I69</f>
        <v>113.9</v>
      </c>
      <c r="J68" s="205">
        <f t="shared" si="12"/>
        <v>100</v>
      </c>
      <c r="K68" s="205">
        <f t="shared" si="12"/>
        <v>115</v>
      </c>
      <c r="L68" s="374"/>
      <c r="M68" s="374"/>
      <c r="N68" s="374"/>
    </row>
    <row r="69" spans="2:14" ht="14.25" customHeight="1">
      <c r="B69" s="206" t="s">
        <v>315</v>
      </c>
      <c r="C69" s="397"/>
      <c r="D69" s="204" t="s">
        <v>253</v>
      </c>
      <c r="E69" s="203" t="s">
        <v>255</v>
      </c>
      <c r="F69" s="209" t="s">
        <v>434</v>
      </c>
      <c r="G69" s="244">
        <v>240</v>
      </c>
      <c r="H69" s="204" t="s">
        <v>339</v>
      </c>
      <c r="I69" s="205">
        <v>113.9</v>
      </c>
      <c r="J69" s="205">
        <v>100</v>
      </c>
      <c r="K69" s="205">
        <v>115</v>
      </c>
      <c r="L69" s="374"/>
      <c r="M69" s="374"/>
      <c r="N69" s="374"/>
    </row>
    <row r="70" spans="2:14" ht="14.25" customHeight="1" hidden="1">
      <c r="B70" s="187" t="s">
        <v>445</v>
      </c>
      <c r="C70" s="397"/>
      <c r="D70" s="204" t="s">
        <v>253</v>
      </c>
      <c r="E70" s="204" t="s">
        <v>255</v>
      </c>
      <c r="F70" s="403" t="s">
        <v>446</v>
      </c>
      <c r="G70" s="204"/>
      <c r="H70" s="204"/>
      <c r="I70" s="205">
        <f aca="true" t="shared" si="13" ref="I70:K72">I71</f>
        <v>0</v>
      </c>
      <c r="J70" s="205">
        <f t="shared" si="13"/>
        <v>0</v>
      </c>
      <c r="K70" s="205">
        <f t="shared" si="13"/>
        <v>0</v>
      </c>
      <c r="L70" s="374"/>
      <c r="M70" s="374"/>
      <c r="N70" s="374"/>
    </row>
    <row r="71" spans="2:14" ht="14.25" customHeight="1" hidden="1">
      <c r="B71" s="254" t="s">
        <v>438</v>
      </c>
      <c r="C71" s="397"/>
      <c r="D71" s="204" t="s">
        <v>253</v>
      </c>
      <c r="E71" s="204" t="s">
        <v>255</v>
      </c>
      <c r="F71" s="403" t="s">
        <v>446</v>
      </c>
      <c r="G71" s="404" t="s">
        <v>439</v>
      </c>
      <c r="H71" s="204"/>
      <c r="I71" s="205">
        <f t="shared" si="13"/>
        <v>0</v>
      </c>
      <c r="J71" s="205">
        <f t="shared" si="13"/>
        <v>0</v>
      </c>
      <c r="K71" s="205">
        <f t="shared" si="13"/>
        <v>0</v>
      </c>
      <c r="L71" s="374"/>
      <c r="M71" s="374"/>
      <c r="N71" s="374"/>
    </row>
    <row r="72" spans="2:14" ht="14.25" customHeight="1" hidden="1">
      <c r="B72" s="256" t="s">
        <v>440</v>
      </c>
      <c r="C72" s="397"/>
      <c r="D72" s="204" t="s">
        <v>253</v>
      </c>
      <c r="E72" s="204" t="s">
        <v>255</v>
      </c>
      <c r="F72" s="403" t="s">
        <v>446</v>
      </c>
      <c r="G72" s="405" t="s">
        <v>441</v>
      </c>
      <c r="H72" s="204"/>
      <c r="I72" s="205">
        <f t="shared" si="13"/>
        <v>0</v>
      </c>
      <c r="J72" s="205">
        <f t="shared" si="13"/>
        <v>0</v>
      </c>
      <c r="K72" s="205">
        <f t="shared" si="13"/>
        <v>0</v>
      </c>
      <c r="L72" s="374"/>
      <c r="M72" s="374"/>
      <c r="N72" s="374"/>
    </row>
    <row r="73" spans="2:14" ht="28.5" hidden="1">
      <c r="B73" s="256" t="s">
        <v>442</v>
      </c>
      <c r="C73" s="397"/>
      <c r="D73" s="204" t="s">
        <v>253</v>
      </c>
      <c r="E73" s="204" t="s">
        <v>255</v>
      </c>
      <c r="F73" s="403" t="s">
        <v>446</v>
      </c>
      <c r="G73" s="405" t="s">
        <v>443</v>
      </c>
      <c r="H73" s="204"/>
      <c r="I73" s="205">
        <f>I74+I75</f>
        <v>0</v>
      </c>
      <c r="J73" s="205">
        <f>J74+J75</f>
        <v>0</v>
      </c>
      <c r="K73" s="205">
        <f>K74+K75</f>
        <v>0</v>
      </c>
      <c r="L73" s="374"/>
      <c r="M73" s="374"/>
      <c r="N73" s="374"/>
    </row>
    <row r="74" spans="2:14" ht="14.25" customHeight="1" hidden="1">
      <c r="B74" s="187" t="s">
        <v>315</v>
      </c>
      <c r="C74" s="397"/>
      <c r="D74" s="204" t="s">
        <v>253</v>
      </c>
      <c r="E74" s="204" t="s">
        <v>255</v>
      </c>
      <c r="F74" s="403" t="s">
        <v>447</v>
      </c>
      <c r="G74" s="204" t="s">
        <v>443</v>
      </c>
      <c r="H74" s="204" t="s">
        <v>444</v>
      </c>
      <c r="I74" s="205"/>
      <c r="J74" s="205"/>
      <c r="K74" s="205"/>
      <c r="L74" s="374"/>
      <c r="M74" s="374"/>
      <c r="N74" s="374"/>
    </row>
    <row r="75" spans="2:14" ht="14.25" customHeight="1" hidden="1">
      <c r="B75" s="187" t="s">
        <v>316</v>
      </c>
      <c r="C75" s="397"/>
      <c r="D75" s="204" t="s">
        <v>253</v>
      </c>
      <c r="E75" s="204" t="s">
        <v>255</v>
      </c>
      <c r="F75" s="403" t="s">
        <v>446</v>
      </c>
      <c r="G75" s="204" t="s">
        <v>443</v>
      </c>
      <c r="H75" s="204" t="s">
        <v>377</v>
      </c>
      <c r="I75" s="205"/>
      <c r="J75" s="205"/>
      <c r="K75" s="205"/>
      <c r="L75" s="374"/>
      <c r="M75" s="374"/>
      <c r="N75" s="374"/>
    </row>
    <row r="76" spans="2:14" ht="14.25" customHeight="1">
      <c r="B76" s="406" t="s">
        <v>256</v>
      </c>
      <c r="C76" s="397"/>
      <c r="D76" s="203" t="s">
        <v>253</v>
      </c>
      <c r="E76" s="203" t="s">
        <v>257</v>
      </c>
      <c r="F76" s="204"/>
      <c r="G76" s="244"/>
      <c r="H76" s="204"/>
      <c r="I76" s="205">
        <f aca="true" t="shared" si="14" ref="I76:K80">I77</f>
        <v>25.6</v>
      </c>
      <c r="J76" s="205">
        <f t="shared" si="14"/>
        <v>0</v>
      </c>
      <c r="K76" s="205">
        <f t="shared" si="14"/>
        <v>0</v>
      </c>
      <c r="L76" s="374"/>
      <c r="M76" s="374"/>
      <c r="N76" s="374"/>
    </row>
    <row r="77" spans="2:14" ht="27.75" customHeight="1">
      <c r="B77" s="292" t="s">
        <v>451</v>
      </c>
      <c r="C77" s="390"/>
      <c r="D77" s="204" t="s">
        <v>253</v>
      </c>
      <c r="E77" s="204" t="s">
        <v>257</v>
      </c>
      <c r="F77" s="209" t="s">
        <v>452</v>
      </c>
      <c r="G77" s="244"/>
      <c r="H77" s="204"/>
      <c r="I77" s="205">
        <f t="shared" si="14"/>
        <v>25.6</v>
      </c>
      <c r="J77" s="205">
        <f t="shared" si="14"/>
        <v>0</v>
      </c>
      <c r="K77" s="205">
        <f t="shared" si="14"/>
        <v>0</v>
      </c>
      <c r="L77" s="374"/>
      <c r="M77" s="374"/>
      <c r="N77" s="374"/>
    </row>
    <row r="78" spans="2:14" ht="27.75" customHeight="1">
      <c r="B78" s="402" t="s">
        <v>717</v>
      </c>
      <c r="C78" s="395"/>
      <c r="D78" s="204" t="s">
        <v>253</v>
      </c>
      <c r="E78" s="204" t="s">
        <v>257</v>
      </c>
      <c r="F78" s="209" t="s">
        <v>463</v>
      </c>
      <c r="G78" s="204"/>
      <c r="H78" s="204"/>
      <c r="I78" s="205">
        <f t="shared" si="14"/>
        <v>25.6</v>
      </c>
      <c r="J78" s="205">
        <f t="shared" si="14"/>
        <v>0</v>
      </c>
      <c r="K78" s="205">
        <f t="shared" si="14"/>
        <v>0</v>
      </c>
      <c r="L78" s="374"/>
      <c r="M78" s="374"/>
      <c r="N78" s="374"/>
    </row>
    <row r="79" spans="2:14" ht="14.25" customHeight="1">
      <c r="B79" s="211" t="s">
        <v>331</v>
      </c>
      <c r="C79" s="395"/>
      <c r="D79" s="204" t="s">
        <v>253</v>
      </c>
      <c r="E79" s="204" t="s">
        <v>257</v>
      </c>
      <c r="F79" s="209" t="s">
        <v>463</v>
      </c>
      <c r="G79" s="204" t="s">
        <v>332</v>
      </c>
      <c r="H79" s="204"/>
      <c r="I79" s="205">
        <f t="shared" si="14"/>
        <v>25.6</v>
      </c>
      <c r="J79" s="205">
        <f t="shared" si="14"/>
        <v>0</v>
      </c>
      <c r="K79" s="205">
        <f t="shared" si="14"/>
        <v>0</v>
      </c>
      <c r="L79" s="374"/>
      <c r="M79" s="374"/>
      <c r="N79" s="374"/>
    </row>
    <row r="80" spans="2:14" ht="14.25" customHeight="1">
      <c r="B80" s="211" t="s">
        <v>333</v>
      </c>
      <c r="C80" s="395"/>
      <c r="D80" s="204" t="s">
        <v>253</v>
      </c>
      <c r="E80" s="204" t="s">
        <v>257</v>
      </c>
      <c r="F80" s="209" t="s">
        <v>463</v>
      </c>
      <c r="G80" s="204" t="s">
        <v>334</v>
      </c>
      <c r="H80" s="204"/>
      <c r="I80" s="205">
        <f t="shared" si="14"/>
        <v>25.6</v>
      </c>
      <c r="J80" s="205">
        <f t="shared" si="14"/>
        <v>0</v>
      </c>
      <c r="K80" s="205">
        <f t="shared" si="14"/>
        <v>0</v>
      </c>
      <c r="L80" s="374"/>
      <c r="M80" s="374"/>
      <c r="N80" s="374"/>
    </row>
    <row r="81" spans="2:14" ht="14.25" customHeight="1">
      <c r="B81" s="206" t="s">
        <v>315</v>
      </c>
      <c r="C81" s="395"/>
      <c r="D81" s="204" t="s">
        <v>253</v>
      </c>
      <c r="E81" s="204" t="s">
        <v>257</v>
      </c>
      <c r="F81" s="209" t="s">
        <v>463</v>
      </c>
      <c r="G81" s="204" t="s">
        <v>334</v>
      </c>
      <c r="H81" s="204" t="s">
        <v>339</v>
      </c>
      <c r="I81" s="205">
        <v>25.6</v>
      </c>
      <c r="J81" s="205"/>
      <c r="K81" s="205"/>
      <c r="L81" s="374"/>
      <c r="M81" s="374"/>
      <c r="N81" s="374"/>
    </row>
    <row r="82" spans="2:14" ht="14.25" customHeight="1">
      <c r="B82" s="388" t="s">
        <v>284</v>
      </c>
      <c r="C82" s="385"/>
      <c r="D82" s="224" t="s">
        <v>285</v>
      </c>
      <c r="E82" s="224"/>
      <c r="F82" s="293"/>
      <c r="G82" s="386"/>
      <c r="H82" s="224"/>
      <c r="I82" s="332">
        <f>I83</f>
        <v>2184.8</v>
      </c>
      <c r="J82" s="332">
        <f>J83</f>
        <v>1683.4</v>
      </c>
      <c r="K82" s="332">
        <f>K83</f>
        <v>2184.8</v>
      </c>
      <c r="L82" s="374"/>
      <c r="M82" s="374"/>
      <c r="N82" s="374"/>
    </row>
    <row r="83" spans="2:14" ht="14.25" customHeight="1">
      <c r="B83" s="399" t="s">
        <v>290</v>
      </c>
      <c r="C83" s="407"/>
      <c r="D83" s="203" t="s">
        <v>285</v>
      </c>
      <c r="E83" s="203" t="s">
        <v>291</v>
      </c>
      <c r="F83" s="209"/>
      <c r="G83" s="244"/>
      <c r="H83" s="204"/>
      <c r="I83" s="205">
        <f>I84+I88</f>
        <v>2184.8</v>
      </c>
      <c r="J83" s="205">
        <f aca="true" t="shared" si="15" ref="J83:K86">J84</f>
        <v>1683.4</v>
      </c>
      <c r="K83" s="205">
        <f t="shared" si="15"/>
        <v>2184.8</v>
      </c>
      <c r="L83" s="374"/>
      <c r="M83" s="374"/>
      <c r="N83" s="374"/>
    </row>
    <row r="84" spans="2:14" ht="32.25" customHeight="1">
      <c r="B84" s="210" t="s">
        <v>684</v>
      </c>
      <c r="C84" s="390"/>
      <c r="D84" s="207">
        <v>1000</v>
      </c>
      <c r="E84" s="207">
        <v>1004</v>
      </c>
      <c r="F84" s="278" t="s">
        <v>685</v>
      </c>
      <c r="G84" s="204"/>
      <c r="H84" s="204"/>
      <c r="I84" s="205">
        <f>I85</f>
        <v>2184.8</v>
      </c>
      <c r="J84" s="205">
        <f t="shared" si="15"/>
        <v>1683.4</v>
      </c>
      <c r="K84" s="205">
        <f t="shared" si="15"/>
        <v>2184.8</v>
      </c>
      <c r="L84" s="374"/>
      <c r="M84" s="374"/>
      <c r="N84" s="374"/>
    </row>
    <row r="85" spans="2:14" ht="28.5">
      <c r="B85" s="211" t="s">
        <v>457</v>
      </c>
      <c r="C85" s="393"/>
      <c r="D85" s="207">
        <v>1000</v>
      </c>
      <c r="E85" s="207">
        <v>1004</v>
      </c>
      <c r="F85" s="278" t="s">
        <v>685</v>
      </c>
      <c r="G85" s="204" t="s">
        <v>439</v>
      </c>
      <c r="H85" s="204"/>
      <c r="I85" s="205">
        <f>I86</f>
        <v>2184.8</v>
      </c>
      <c r="J85" s="205">
        <f t="shared" si="15"/>
        <v>1683.4</v>
      </c>
      <c r="K85" s="205">
        <f t="shared" si="15"/>
        <v>2184.8</v>
      </c>
      <c r="L85" s="374"/>
      <c r="M85" s="374"/>
      <c r="N85" s="374"/>
    </row>
    <row r="86" spans="2:14" ht="14.25" customHeight="1">
      <c r="B86" s="262" t="s">
        <v>440</v>
      </c>
      <c r="C86" s="397"/>
      <c r="D86" s="207">
        <v>1000</v>
      </c>
      <c r="E86" s="207">
        <v>1004</v>
      </c>
      <c r="F86" s="278" t="s">
        <v>685</v>
      </c>
      <c r="G86" s="204" t="s">
        <v>441</v>
      </c>
      <c r="H86" s="204"/>
      <c r="I86" s="205">
        <f>I87</f>
        <v>2184.8</v>
      </c>
      <c r="J86" s="205">
        <f t="shared" si="15"/>
        <v>1683.4</v>
      </c>
      <c r="K86" s="205">
        <f t="shared" si="15"/>
        <v>2184.8</v>
      </c>
      <c r="L86" s="374"/>
      <c r="M86" s="374"/>
      <c r="N86" s="374"/>
    </row>
    <row r="87" spans="2:14" ht="12.75" customHeight="1">
      <c r="B87" s="206" t="s">
        <v>316</v>
      </c>
      <c r="C87" s="397"/>
      <c r="D87" s="207">
        <v>1000</v>
      </c>
      <c r="E87" s="207">
        <v>1004</v>
      </c>
      <c r="F87" s="278" t="s">
        <v>685</v>
      </c>
      <c r="G87" s="204" t="s">
        <v>441</v>
      </c>
      <c r="H87" s="204" t="s">
        <v>377</v>
      </c>
      <c r="I87" s="205">
        <v>2184.8</v>
      </c>
      <c r="J87" s="205">
        <v>1683.4</v>
      </c>
      <c r="K87" s="205">
        <v>2184.8</v>
      </c>
      <c r="L87" s="374"/>
      <c r="M87" s="374"/>
      <c r="N87" s="374"/>
    </row>
    <row r="88" spans="2:14" ht="28.5" customHeight="1" hidden="1">
      <c r="B88" s="210" t="s">
        <v>684</v>
      </c>
      <c r="C88" s="397"/>
      <c r="D88" s="207">
        <v>1000</v>
      </c>
      <c r="E88" s="207">
        <v>1004</v>
      </c>
      <c r="F88" s="278" t="s">
        <v>686</v>
      </c>
      <c r="G88" s="204"/>
      <c r="H88" s="204"/>
      <c r="I88" s="205">
        <f>I89</f>
        <v>0</v>
      </c>
      <c r="J88" s="231">
        <v>0</v>
      </c>
      <c r="K88" s="231">
        <v>0</v>
      </c>
      <c r="L88" s="374"/>
      <c r="M88" s="374"/>
      <c r="N88" s="374"/>
    </row>
    <row r="89" spans="2:14" ht="28.5" hidden="1">
      <c r="B89" s="211" t="s">
        <v>457</v>
      </c>
      <c r="C89" s="397"/>
      <c r="D89" s="207">
        <v>1000</v>
      </c>
      <c r="E89" s="207">
        <v>1004</v>
      </c>
      <c r="F89" s="278" t="s">
        <v>686</v>
      </c>
      <c r="G89" s="204" t="s">
        <v>439</v>
      </c>
      <c r="H89" s="204"/>
      <c r="I89" s="205">
        <f>I90</f>
        <v>0</v>
      </c>
      <c r="J89" s="231">
        <v>0</v>
      </c>
      <c r="K89" s="231">
        <v>0</v>
      </c>
      <c r="L89" s="374"/>
      <c r="M89" s="374"/>
      <c r="N89" s="374"/>
    </row>
    <row r="90" spans="2:14" ht="12.75" customHeight="1" hidden="1">
      <c r="B90" s="262" t="s">
        <v>440</v>
      </c>
      <c r="C90" s="397"/>
      <c r="D90" s="207">
        <v>1000</v>
      </c>
      <c r="E90" s="207">
        <v>1004</v>
      </c>
      <c r="F90" s="278" t="s">
        <v>686</v>
      </c>
      <c r="G90" s="204" t="s">
        <v>441</v>
      </c>
      <c r="H90" s="204"/>
      <c r="I90" s="205">
        <f>I91</f>
        <v>0</v>
      </c>
      <c r="J90" s="231">
        <v>0</v>
      </c>
      <c r="K90" s="231">
        <v>0</v>
      </c>
      <c r="L90" s="374"/>
      <c r="M90" s="374"/>
      <c r="N90" s="374"/>
    </row>
    <row r="91" spans="2:14" ht="14.25" customHeight="1" hidden="1">
      <c r="B91" s="206" t="s">
        <v>316</v>
      </c>
      <c r="C91" s="397"/>
      <c r="D91" s="207">
        <v>1000</v>
      </c>
      <c r="E91" s="207">
        <v>1004</v>
      </c>
      <c r="F91" s="278" t="s">
        <v>686</v>
      </c>
      <c r="G91" s="204" t="s">
        <v>441</v>
      </c>
      <c r="H91" s="204" t="s">
        <v>377</v>
      </c>
      <c r="I91" s="205"/>
      <c r="J91" s="205"/>
      <c r="K91" s="205"/>
      <c r="L91" s="374"/>
      <c r="M91" s="374"/>
      <c r="N91" s="374"/>
    </row>
    <row r="92" spans="2:14" ht="14.25" customHeight="1">
      <c r="B92" s="388" t="s">
        <v>718</v>
      </c>
      <c r="C92" s="408" t="s">
        <v>719</v>
      </c>
      <c r="D92" s="224"/>
      <c r="E92" s="204"/>
      <c r="F92" s="204"/>
      <c r="G92" s="204"/>
      <c r="H92" s="204"/>
      <c r="I92" s="332">
        <f>I98+I236+I275+I393+I370</f>
        <v>102090.09999999999</v>
      </c>
      <c r="J92" s="332">
        <f>J98+J236+J275+J393+J370</f>
        <v>53458.4</v>
      </c>
      <c r="K92" s="332">
        <f>K98+K236+K275+K393+K370</f>
        <v>59793.4</v>
      </c>
      <c r="L92" s="387"/>
      <c r="M92" s="374"/>
      <c r="N92" s="374"/>
    </row>
    <row r="93" spans="2:14" ht="14.25" customHeight="1" hidden="1">
      <c r="B93" s="211" t="s">
        <v>314</v>
      </c>
      <c r="C93" s="408"/>
      <c r="D93" s="224"/>
      <c r="E93" s="204"/>
      <c r="F93" s="204"/>
      <c r="G93" s="204"/>
      <c r="H93" s="204" t="s">
        <v>623</v>
      </c>
      <c r="I93" s="205"/>
      <c r="J93" s="205"/>
      <c r="K93" s="205"/>
      <c r="L93" s="374"/>
      <c r="M93" s="374"/>
      <c r="N93" s="374"/>
    </row>
    <row r="94" spans="2:14" ht="14.25" customHeight="1">
      <c r="B94" s="384" t="s">
        <v>315</v>
      </c>
      <c r="C94" s="391"/>
      <c r="D94" s="224"/>
      <c r="E94" s="224"/>
      <c r="F94" s="224"/>
      <c r="G94" s="224"/>
      <c r="H94" s="386">
        <v>2</v>
      </c>
      <c r="I94" s="332">
        <f>I104+I115+I120+I123+I126+I142+I162+I167+I211+I220+I224+I227+I231+I243+I249+I253+I257+I266+I274+I301+I305+I309+I313+I347+I399+I417+I420+I208+I261+I341+I229+I170+I334+I337+I296+I216+I218+I459+I282+I289+I214+I176+I422+I151+I353+I359+I157+I430+I317+I171+I147+I154+I181+I365+I322+I471+I270+I376+I380+I384+I388+I392+I405+I409+I413</f>
        <v>41036.4</v>
      </c>
      <c r="J94" s="332">
        <f>J104+J115+J120+J123+J126+J142+J162+J167+J211+J220+J224+J227+J231+J243+J249+J253+J257+J266+J274+J301+J305+J309+J313+J347+J399+J417+J420+J208+J261+J341+J229+J170+J334+J337+J296+J216+J218+J459+J282+J289+J214+J176+J422+J151+J353+J359+J157+J430+J317+J171+J147+J154+J181+J365+J322+J471+J270+J376+J380+J384+J388+J392+J405+J409+J413</f>
        <v>29125.600000000002</v>
      </c>
      <c r="K94" s="332">
        <f>K104+K115+K120+K123+K126+K142+K162+K167+K211+K220+K224+K227+K231+K243+K249+K253+K257+K266+K274+K301+K305+K309+K313+K347+K399+K417+K420+K208+K261+K341+K229+K170+K334+K337+K296+K216+K218+K459+K282+K289+K214+K176+K422+K151+K353+K359+K157+K430+K317+K171+K147+K154+K181+K365+K322+K471+K270+K376+K380+K384+K388+K392+K405+K409+K413</f>
        <v>35419.7</v>
      </c>
      <c r="L94" s="374"/>
      <c r="M94" s="374"/>
      <c r="N94" s="374"/>
    </row>
    <row r="95" spans="2:14" ht="14.25" customHeight="1">
      <c r="B95" s="384" t="s">
        <v>316</v>
      </c>
      <c r="C95" s="391"/>
      <c r="D95" s="224"/>
      <c r="E95" s="224"/>
      <c r="F95" s="224"/>
      <c r="G95" s="224"/>
      <c r="H95" s="386">
        <v>3</v>
      </c>
      <c r="I95" s="332">
        <f>I190+I193+I197+I200+I262+I369+I444+I448+I450+I454+I465+I475+I478+I342+I204+I130+I186+I330+I460+I283+I290+I354+I360+I490+I493+I108+I482+I318+I323</f>
        <v>61049.59999999999</v>
      </c>
      <c r="J95" s="332">
        <f>J190+J193+J197+J200+J262+J369+J444+J448+J450+J454+J465+J475+J478+J342+J204+J130+J186+J330+J460+J283+J290+J354+J360+J490+J493+J108+J482+J318+J323</f>
        <v>24328.7</v>
      </c>
      <c r="K95" s="332">
        <f>K190+K193+K197+K200+K262+K369+K444+K448+K450+K454+K465+K475+K478+K342+K204+K130+K186+K330+K460+K283+K290+K354+K360+K490+K493+K108+K482+K318+K323</f>
        <v>24328.7</v>
      </c>
      <c r="L95" s="374"/>
      <c r="M95" s="374"/>
      <c r="N95" s="374"/>
    </row>
    <row r="96" spans="2:14" ht="14.25" customHeight="1">
      <c r="B96" s="384" t="s">
        <v>317</v>
      </c>
      <c r="C96" s="391"/>
      <c r="D96" s="224"/>
      <c r="E96" s="224"/>
      <c r="F96" s="224"/>
      <c r="G96" s="224"/>
      <c r="H96" s="386">
        <v>4</v>
      </c>
      <c r="I96" s="332">
        <f>I136+I440+I461+I426+I434+I284+I291+I355+I361+I486+I235+I324</f>
        <v>4.1</v>
      </c>
      <c r="J96" s="332">
        <f>J136+J440+J461+J426+J434+J284+J291+J355+J361+J486+J235+J324</f>
        <v>4.1</v>
      </c>
      <c r="K96" s="332">
        <f>K136+K440+K461+K426+K434+K284+K291+K355+K361+K486+K235+K324</f>
        <v>45</v>
      </c>
      <c r="L96" s="374"/>
      <c r="M96" s="374"/>
      <c r="N96" s="374"/>
    </row>
    <row r="97" spans="2:14" ht="14.25" customHeight="1" hidden="1">
      <c r="B97" s="211" t="s">
        <v>318</v>
      </c>
      <c r="C97" s="391"/>
      <c r="D97" s="224"/>
      <c r="E97" s="204"/>
      <c r="F97" s="204"/>
      <c r="G97" s="204"/>
      <c r="H97" s="244">
        <v>6</v>
      </c>
      <c r="I97" s="205"/>
      <c r="J97" s="205"/>
      <c r="K97" s="205"/>
      <c r="L97" s="374"/>
      <c r="M97" s="374"/>
      <c r="N97" s="374"/>
    </row>
    <row r="98" spans="2:14" ht="14.25" customHeight="1">
      <c r="B98" s="388" t="s">
        <v>224</v>
      </c>
      <c r="C98" s="391"/>
      <c r="D98" s="224" t="s">
        <v>225</v>
      </c>
      <c r="E98" s="224"/>
      <c r="F98" s="224"/>
      <c r="G98" s="224"/>
      <c r="H98" s="224"/>
      <c r="I98" s="332">
        <f>I99+I109+I131+I137+I143</f>
        <v>30111.5</v>
      </c>
      <c r="J98" s="332">
        <f>J99+J109+J131+J137+J143</f>
        <v>25701.9</v>
      </c>
      <c r="K98" s="332">
        <f>K99+K109+K131+K137+K143</f>
        <v>30601.9</v>
      </c>
      <c r="L98" s="374"/>
      <c r="M98" s="374"/>
      <c r="N98" s="374"/>
    </row>
    <row r="99" spans="2:14" ht="27.75" customHeight="1">
      <c r="B99" s="202" t="s">
        <v>226</v>
      </c>
      <c r="C99" s="409"/>
      <c r="D99" s="203" t="s">
        <v>225</v>
      </c>
      <c r="E99" s="203" t="s">
        <v>227</v>
      </c>
      <c r="F99" s="204"/>
      <c r="G99" s="204"/>
      <c r="H99" s="204"/>
      <c r="I99" s="205">
        <f>I100+I105</f>
        <v>1940.5</v>
      </c>
      <c r="J99" s="205">
        <f aca="true" t="shared" si="16" ref="J99:K103">J100</f>
        <v>1836</v>
      </c>
      <c r="K99" s="205">
        <f t="shared" si="16"/>
        <v>2015</v>
      </c>
      <c r="L99" s="374"/>
      <c r="M99" s="374"/>
      <c r="N99" s="374"/>
    </row>
    <row r="100" spans="2:14" ht="14.25" customHeight="1">
      <c r="B100" s="211" t="s">
        <v>319</v>
      </c>
      <c r="C100" s="398"/>
      <c r="D100" s="204" t="s">
        <v>225</v>
      </c>
      <c r="E100" s="204" t="s">
        <v>227</v>
      </c>
      <c r="F100" s="204" t="s">
        <v>320</v>
      </c>
      <c r="G100" s="204"/>
      <c r="H100" s="204"/>
      <c r="I100" s="205">
        <f>I101</f>
        <v>1940.5</v>
      </c>
      <c r="J100" s="205">
        <f t="shared" si="16"/>
        <v>1836</v>
      </c>
      <c r="K100" s="205">
        <f t="shared" si="16"/>
        <v>2015</v>
      </c>
      <c r="L100" s="374"/>
      <c r="M100" s="374"/>
      <c r="N100" s="374"/>
    </row>
    <row r="101" spans="2:14" ht="14.25" customHeight="1">
      <c r="B101" s="208" t="s">
        <v>321</v>
      </c>
      <c r="C101" s="393"/>
      <c r="D101" s="204" t="s">
        <v>225</v>
      </c>
      <c r="E101" s="204" t="s">
        <v>227</v>
      </c>
      <c r="F101" s="209" t="s">
        <v>322</v>
      </c>
      <c r="G101" s="204"/>
      <c r="H101" s="204"/>
      <c r="I101" s="205">
        <f>I102</f>
        <v>1940.5</v>
      </c>
      <c r="J101" s="205">
        <f t="shared" si="16"/>
        <v>1836</v>
      </c>
      <c r="K101" s="205">
        <f t="shared" si="16"/>
        <v>2015</v>
      </c>
      <c r="L101" s="374"/>
      <c r="M101" s="374"/>
      <c r="N101" s="374"/>
    </row>
    <row r="102" spans="2:14" ht="29.25" customHeight="1">
      <c r="B102" s="210" t="s">
        <v>323</v>
      </c>
      <c r="C102" s="393"/>
      <c r="D102" s="204" t="s">
        <v>225</v>
      </c>
      <c r="E102" s="204" t="s">
        <v>227</v>
      </c>
      <c r="F102" s="209" t="s">
        <v>322</v>
      </c>
      <c r="G102" s="204" t="s">
        <v>324</v>
      </c>
      <c r="H102" s="204"/>
      <c r="I102" s="205">
        <f>I103</f>
        <v>1940.5</v>
      </c>
      <c r="J102" s="205">
        <f t="shared" si="16"/>
        <v>1836</v>
      </c>
      <c r="K102" s="205">
        <f t="shared" si="16"/>
        <v>2015</v>
      </c>
      <c r="L102" s="374"/>
      <c r="M102" s="374"/>
      <c r="N102" s="374"/>
    </row>
    <row r="103" spans="2:14" ht="14.25" customHeight="1">
      <c r="B103" s="206" t="s">
        <v>325</v>
      </c>
      <c r="C103" s="393"/>
      <c r="D103" s="204" t="s">
        <v>225</v>
      </c>
      <c r="E103" s="204" t="s">
        <v>227</v>
      </c>
      <c r="F103" s="209" t="s">
        <v>322</v>
      </c>
      <c r="G103" s="204" t="s">
        <v>326</v>
      </c>
      <c r="H103" s="204"/>
      <c r="I103" s="205">
        <f>I104</f>
        <v>1940.5</v>
      </c>
      <c r="J103" s="205">
        <f t="shared" si="16"/>
        <v>1836</v>
      </c>
      <c r="K103" s="205">
        <f t="shared" si="16"/>
        <v>2015</v>
      </c>
      <c r="L103" s="374"/>
      <c r="M103" s="374"/>
      <c r="N103" s="374"/>
    </row>
    <row r="104" spans="2:14" ht="14.25" customHeight="1">
      <c r="B104" s="206" t="s">
        <v>315</v>
      </c>
      <c r="C104" s="393"/>
      <c r="D104" s="204" t="s">
        <v>225</v>
      </c>
      <c r="E104" s="204" t="s">
        <v>227</v>
      </c>
      <c r="F104" s="209" t="s">
        <v>322</v>
      </c>
      <c r="G104" s="204" t="s">
        <v>326</v>
      </c>
      <c r="H104" s="204">
        <v>2</v>
      </c>
      <c r="I104" s="205">
        <v>1940.5</v>
      </c>
      <c r="J104" s="205">
        <v>1836</v>
      </c>
      <c r="K104" s="205">
        <v>2015</v>
      </c>
      <c r="L104" s="374"/>
      <c r="M104" s="374"/>
      <c r="N104" s="374"/>
    </row>
    <row r="105" spans="2:14" ht="42.75" hidden="1">
      <c r="B105" s="394" t="s">
        <v>327</v>
      </c>
      <c r="C105" s="395"/>
      <c r="D105" s="204" t="s">
        <v>225</v>
      </c>
      <c r="E105" s="204" t="s">
        <v>227</v>
      </c>
      <c r="F105" s="209" t="s">
        <v>328</v>
      </c>
      <c r="G105" s="204"/>
      <c r="H105" s="204"/>
      <c r="I105" s="205">
        <f aca="true" t="shared" si="17" ref="I105:K107">I106</f>
        <v>0</v>
      </c>
      <c r="J105" s="205">
        <f t="shared" si="17"/>
        <v>0</v>
      </c>
      <c r="K105" s="205">
        <f t="shared" si="17"/>
        <v>0</v>
      </c>
      <c r="L105" s="374"/>
      <c r="M105" s="374"/>
      <c r="N105" s="374"/>
    </row>
    <row r="106" spans="2:14" ht="32.25" customHeight="1" hidden="1">
      <c r="B106" s="272" t="s">
        <v>323</v>
      </c>
      <c r="C106" s="395"/>
      <c r="D106" s="204" t="s">
        <v>225</v>
      </c>
      <c r="E106" s="204" t="s">
        <v>227</v>
      </c>
      <c r="F106" s="209" t="s">
        <v>328</v>
      </c>
      <c r="G106" s="204" t="s">
        <v>324</v>
      </c>
      <c r="H106" s="204"/>
      <c r="I106" s="205">
        <f t="shared" si="17"/>
        <v>0</v>
      </c>
      <c r="J106" s="205">
        <f t="shared" si="17"/>
        <v>0</v>
      </c>
      <c r="K106" s="205">
        <f t="shared" si="17"/>
        <v>0</v>
      </c>
      <c r="L106" s="374"/>
      <c r="M106" s="374"/>
      <c r="N106" s="374"/>
    </row>
    <row r="107" spans="2:14" ht="14.25" customHeight="1" hidden="1">
      <c r="B107" s="206" t="s">
        <v>325</v>
      </c>
      <c r="C107" s="395"/>
      <c r="D107" s="204" t="s">
        <v>225</v>
      </c>
      <c r="E107" s="204" t="s">
        <v>227</v>
      </c>
      <c r="F107" s="209" t="s">
        <v>328</v>
      </c>
      <c r="G107" s="204" t="s">
        <v>326</v>
      </c>
      <c r="H107" s="204"/>
      <c r="I107" s="205">
        <f t="shared" si="17"/>
        <v>0</v>
      </c>
      <c r="J107" s="205">
        <f t="shared" si="17"/>
        <v>0</v>
      </c>
      <c r="K107" s="205">
        <f t="shared" si="17"/>
        <v>0</v>
      </c>
      <c r="L107" s="374"/>
      <c r="M107" s="374"/>
      <c r="N107" s="374"/>
    </row>
    <row r="108" spans="2:14" ht="14.25" customHeight="1" hidden="1">
      <c r="B108" s="206" t="s">
        <v>316</v>
      </c>
      <c r="C108" s="395"/>
      <c r="D108" s="204" t="s">
        <v>225</v>
      </c>
      <c r="E108" s="204" t="s">
        <v>227</v>
      </c>
      <c r="F108" s="209" t="s">
        <v>328</v>
      </c>
      <c r="G108" s="204" t="s">
        <v>326</v>
      </c>
      <c r="H108" s="204" t="s">
        <v>349</v>
      </c>
      <c r="I108" s="205"/>
      <c r="J108" s="205"/>
      <c r="K108" s="205"/>
      <c r="L108" s="374"/>
      <c r="M108" s="374"/>
      <c r="N108" s="374"/>
    </row>
    <row r="109" spans="2:14" ht="27.75" customHeight="1">
      <c r="B109" s="202" t="s">
        <v>230</v>
      </c>
      <c r="C109" s="392"/>
      <c r="D109" s="203" t="s">
        <v>225</v>
      </c>
      <c r="E109" s="203" t="s">
        <v>231</v>
      </c>
      <c r="F109" s="207"/>
      <c r="G109" s="204"/>
      <c r="H109" s="204"/>
      <c r="I109" s="205">
        <f>I110+I116</f>
        <v>14580.1</v>
      </c>
      <c r="J109" s="205">
        <f>J110+J116</f>
        <v>14778</v>
      </c>
      <c r="K109" s="205">
        <f>K110+K116</f>
        <v>15413</v>
      </c>
      <c r="L109" s="374"/>
      <c r="M109" s="374"/>
      <c r="N109" s="374"/>
    </row>
    <row r="110" spans="2:14" ht="27.75" customHeight="1" hidden="1">
      <c r="B110" s="292" t="s">
        <v>720</v>
      </c>
      <c r="C110" s="393"/>
      <c r="D110" s="204" t="s">
        <v>225</v>
      </c>
      <c r="E110" s="204" t="s">
        <v>231</v>
      </c>
      <c r="F110" s="209" t="s">
        <v>341</v>
      </c>
      <c r="G110" s="204"/>
      <c r="H110" s="204"/>
      <c r="I110" s="205">
        <f>I112</f>
        <v>0</v>
      </c>
      <c r="J110" s="205">
        <f>J112</f>
        <v>0</v>
      </c>
      <c r="K110" s="205">
        <f>K112</f>
        <v>0</v>
      </c>
      <c r="L110" s="374"/>
      <c r="M110" s="374"/>
      <c r="N110" s="374"/>
    </row>
    <row r="111" spans="2:14" ht="14.25" customHeight="1" hidden="1">
      <c r="B111" s="206" t="s">
        <v>342</v>
      </c>
      <c r="C111" s="393"/>
      <c r="D111" s="204" t="s">
        <v>225</v>
      </c>
      <c r="E111" s="204" t="s">
        <v>231</v>
      </c>
      <c r="F111" s="209" t="s">
        <v>341</v>
      </c>
      <c r="G111" s="204"/>
      <c r="H111" s="204"/>
      <c r="I111" s="205">
        <f aca="true" t="shared" si="18" ref="I111:K114">I112</f>
        <v>0</v>
      </c>
      <c r="J111" s="205">
        <f t="shared" si="18"/>
        <v>0</v>
      </c>
      <c r="K111" s="205">
        <f t="shared" si="18"/>
        <v>0</v>
      </c>
      <c r="L111" s="374"/>
      <c r="M111" s="374"/>
      <c r="N111" s="374"/>
    </row>
    <row r="112" spans="2:14" ht="14.25" customHeight="1" hidden="1">
      <c r="B112" s="206" t="s">
        <v>343</v>
      </c>
      <c r="C112" s="393"/>
      <c r="D112" s="204" t="s">
        <v>225</v>
      </c>
      <c r="E112" s="204" t="s">
        <v>231</v>
      </c>
      <c r="F112" s="209" t="s">
        <v>344</v>
      </c>
      <c r="G112" s="204"/>
      <c r="H112" s="204"/>
      <c r="I112" s="205">
        <f t="shared" si="18"/>
        <v>0</v>
      </c>
      <c r="J112" s="205">
        <f t="shared" si="18"/>
        <v>0</v>
      </c>
      <c r="K112" s="205">
        <f t="shared" si="18"/>
        <v>0</v>
      </c>
      <c r="L112" s="374"/>
      <c r="M112" s="374"/>
      <c r="N112" s="374"/>
    </row>
    <row r="113" spans="2:14" ht="14.25" customHeight="1" hidden="1">
      <c r="B113" s="211" t="s">
        <v>331</v>
      </c>
      <c r="C113" s="393"/>
      <c r="D113" s="204" t="s">
        <v>225</v>
      </c>
      <c r="E113" s="204" t="s">
        <v>231</v>
      </c>
      <c r="F113" s="209" t="s">
        <v>344</v>
      </c>
      <c r="G113" s="204" t="s">
        <v>332</v>
      </c>
      <c r="H113" s="204"/>
      <c r="I113" s="205">
        <f t="shared" si="18"/>
        <v>0</v>
      </c>
      <c r="J113" s="205">
        <f t="shared" si="18"/>
        <v>0</v>
      </c>
      <c r="K113" s="205">
        <f t="shared" si="18"/>
        <v>0</v>
      </c>
      <c r="L113" s="374"/>
      <c r="M113" s="374"/>
      <c r="N113" s="374"/>
    </row>
    <row r="114" spans="2:14" ht="14.25" customHeight="1" hidden="1">
      <c r="B114" s="211" t="s">
        <v>333</v>
      </c>
      <c r="C114" s="393"/>
      <c r="D114" s="204" t="s">
        <v>225</v>
      </c>
      <c r="E114" s="204" t="s">
        <v>231</v>
      </c>
      <c r="F114" s="209" t="s">
        <v>344</v>
      </c>
      <c r="G114" s="204" t="s">
        <v>334</v>
      </c>
      <c r="H114" s="204"/>
      <c r="I114" s="205">
        <f t="shared" si="18"/>
        <v>0</v>
      </c>
      <c r="J114" s="205">
        <f t="shared" si="18"/>
        <v>0</v>
      </c>
      <c r="K114" s="205">
        <f t="shared" si="18"/>
        <v>0</v>
      </c>
      <c r="L114" s="374"/>
      <c r="M114" s="374"/>
      <c r="N114" s="374"/>
    </row>
    <row r="115" spans="2:14" ht="14.25" customHeight="1" hidden="1">
      <c r="B115" s="206" t="s">
        <v>315</v>
      </c>
      <c r="C115" s="390"/>
      <c r="D115" s="204" t="s">
        <v>225</v>
      </c>
      <c r="E115" s="204" t="s">
        <v>231</v>
      </c>
      <c r="F115" s="209" t="s">
        <v>344</v>
      </c>
      <c r="G115" s="204" t="s">
        <v>334</v>
      </c>
      <c r="H115" s="204" t="s">
        <v>339</v>
      </c>
      <c r="I115" s="205"/>
      <c r="J115" s="205"/>
      <c r="K115" s="205"/>
      <c r="L115" s="374"/>
      <c r="M115" s="374"/>
      <c r="N115" s="374"/>
    </row>
    <row r="116" spans="2:14" ht="14.25" customHeight="1">
      <c r="B116" s="206" t="s">
        <v>319</v>
      </c>
      <c r="C116" s="390"/>
      <c r="D116" s="204" t="s">
        <v>225</v>
      </c>
      <c r="E116" s="204" t="s">
        <v>231</v>
      </c>
      <c r="F116" s="204" t="s">
        <v>320</v>
      </c>
      <c r="G116" s="204"/>
      <c r="H116" s="204"/>
      <c r="I116" s="205">
        <f>I117+I127</f>
        <v>14580.1</v>
      </c>
      <c r="J116" s="205">
        <f>J117</f>
        <v>14778</v>
      </c>
      <c r="K116" s="205">
        <f>K117</f>
        <v>15413</v>
      </c>
      <c r="L116" s="374"/>
      <c r="M116" s="374"/>
      <c r="N116" s="374"/>
    </row>
    <row r="117" spans="2:14" ht="14.25" customHeight="1">
      <c r="B117" s="208" t="s">
        <v>345</v>
      </c>
      <c r="C117" s="393"/>
      <c r="D117" s="204" t="s">
        <v>225</v>
      </c>
      <c r="E117" s="204" t="s">
        <v>231</v>
      </c>
      <c r="F117" s="209" t="s">
        <v>346</v>
      </c>
      <c r="G117" s="204"/>
      <c r="H117" s="204"/>
      <c r="I117" s="205">
        <f>I118+I121+I124</f>
        <v>14580.1</v>
      </c>
      <c r="J117" s="205">
        <f>J118+J121+J124</f>
        <v>14778</v>
      </c>
      <c r="K117" s="205">
        <f>K118+K121+K124</f>
        <v>15413</v>
      </c>
      <c r="L117" s="374"/>
      <c r="M117" s="374"/>
      <c r="N117" s="374"/>
    </row>
    <row r="118" spans="1:256" s="412" customFormat="1" ht="27.75" customHeight="1">
      <c r="A118" s="410"/>
      <c r="B118" s="210" t="s">
        <v>323</v>
      </c>
      <c r="C118" s="212"/>
      <c r="D118" s="204" t="s">
        <v>225</v>
      </c>
      <c r="E118" s="204" t="s">
        <v>231</v>
      </c>
      <c r="F118" s="209" t="s">
        <v>346</v>
      </c>
      <c r="G118" s="204" t="s">
        <v>324</v>
      </c>
      <c r="H118" s="204"/>
      <c r="I118" s="205">
        <f aca="true" t="shared" si="19" ref="I118:K119">I119</f>
        <v>14337.4</v>
      </c>
      <c r="J118" s="205">
        <f t="shared" si="19"/>
        <v>14598</v>
      </c>
      <c r="K118" s="205">
        <f t="shared" si="19"/>
        <v>15248</v>
      </c>
      <c r="L118" s="374"/>
      <c r="M118" s="374"/>
      <c r="N118" s="374"/>
      <c r="O118" s="366"/>
      <c r="P118" s="367"/>
      <c r="Q118" s="367"/>
      <c r="R118" s="367"/>
      <c r="S118" s="367"/>
      <c r="T118" s="367"/>
      <c r="U118" s="367"/>
      <c r="V118" s="367"/>
      <c r="W118" s="367"/>
      <c r="X118" s="367"/>
      <c r="Y118" s="367"/>
      <c r="Z118" s="367"/>
      <c r="AA118" s="367"/>
      <c r="AB118" s="367"/>
      <c r="AC118" s="367"/>
      <c r="AD118" s="367"/>
      <c r="AE118" s="367"/>
      <c r="AF118" s="411"/>
      <c r="AG118" s="411"/>
      <c r="AH118" s="411"/>
      <c r="AI118" s="411"/>
      <c r="AJ118" s="411"/>
      <c r="AK118" s="411"/>
      <c r="AL118" s="411"/>
      <c r="AM118" s="411"/>
      <c r="AN118" s="411"/>
      <c r="AO118" s="411"/>
      <c r="AP118" s="411"/>
      <c r="AQ118" s="411"/>
      <c r="AR118" s="411"/>
      <c r="AS118" s="411"/>
      <c r="AT118" s="411"/>
      <c r="AU118" s="411"/>
      <c r="AV118" s="411"/>
      <c r="AW118" s="411"/>
      <c r="AX118" s="411"/>
      <c r="AY118" s="411"/>
      <c r="AZ118" s="411"/>
      <c r="BA118" s="411"/>
      <c r="BB118" s="411"/>
      <c r="BC118" s="411"/>
      <c r="BD118" s="411"/>
      <c r="BE118" s="411"/>
      <c r="BF118" s="411"/>
      <c r="BG118" s="411"/>
      <c r="BH118" s="411"/>
      <c r="BI118" s="411"/>
      <c r="BJ118" s="411"/>
      <c r="BK118" s="411"/>
      <c r="BL118" s="411"/>
      <c r="BM118" s="411"/>
      <c r="BN118" s="411"/>
      <c r="IS118" s="369"/>
      <c r="IT118" s="369"/>
      <c r="IU118" s="369"/>
      <c r="IV118" s="369"/>
    </row>
    <row r="119" spans="1:256" s="412" customFormat="1" ht="16.5" customHeight="1">
      <c r="A119" s="410"/>
      <c r="B119" s="206" t="s">
        <v>325</v>
      </c>
      <c r="C119" s="212"/>
      <c r="D119" s="204" t="s">
        <v>225</v>
      </c>
      <c r="E119" s="204" t="s">
        <v>231</v>
      </c>
      <c r="F119" s="209" t="s">
        <v>346</v>
      </c>
      <c r="G119" s="204" t="s">
        <v>326</v>
      </c>
      <c r="H119" s="204"/>
      <c r="I119" s="205">
        <f t="shared" si="19"/>
        <v>14337.4</v>
      </c>
      <c r="J119" s="205">
        <f t="shared" si="19"/>
        <v>14598</v>
      </c>
      <c r="K119" s="205">
        <f t="shared" si="19"/>
        <v>15248</v>
      </c>
      <c r="L119" s="374"/>
      <c r="M119" s="374"/>
      <c r="N119" s="374"/>
      <c r="O119" s="366"/>
      <c r="P119" s="367"/>
      <c r="Q119" s="367"/>
      <c r="R119" s="367"/>
      <c r="S119" s="367"/>
      <c r="T119" s="367"/>
      <c r="U119" s="367"/>
      <c r="V119" s="367"/>
      <c r="W119" s="367"/>
      <c r="X119" s="367"/>
      <c r="Y119" s="367"/>
      <c r="Z119" s="367"/>
      <c r="AA119" s="367"/>
      <c r="AB119" s="367"/>
      <c r="AC119" s="367"/>
      <c r="AD119" s="367"/>
      <c r="AE119" s="367"/>
      <c r="AF119" s="411"/>
      <c r="AG119" s="411"/>
      <c r="AH119" s="411"/>
      <c r="AI119" s="411"/>
      <c r="AJ119" s="411"/>
      <c r="AK119" s="411"/>
      <c r="AL119" s="411"/>
      <c r="AM119" s="411"/>
      <c r="AN119" s="411"/>
      <c r="AO119" s="411"/>
      <c r="AP119" s="411"/>
      <c r="AQ119" s="411"/>
      <c r="AR119" s="411"/>
      <c r="AS119" s="411"/>
      <c r="AT119" s="411"/>
      <c r="AU119" s="411"/>
      <c r="AV119" s="411"/>
      <c r="AW119" s="411"/>
      <c r="AX119" s="411"/>
      <c r="AY119" s="411"/>
      <c r="AZ119" s="411"/>
      <c r="BA119" s="411"/>
      <c r="BB119" s="411"/>
      <c r="BC119" s="411"/>
      <c r="BD119" s="411"/>
      <c r="BE119" s="411"/>
      <c r="BF119" s="411"/>
      <c r="BG119" s="411"/>
      <c r="BH119" s="411"/>
      <c r="BI119" s="411"/>
      <c r="BJ119" s="411"/>
      <c r="BK119" s="411"/>
      <c r="BL119" s="411"/>
      <c r="BM119" s="411"/>
      <c r="BN119" s="411"/>
      <c r="IS119" s="369"/>
      <c r="IT119" s="369"/>
      <c r="IU119" s="369"/>
      <c r="IV119" s="369"/>
    </row>
    <row r="120" spans="1:256" s="412" customFormat="1" ht="16.5" customHeight="1">
      <c r="A120" s="410"/>
      <c r="B120" s="206" t="s">
        <v>315</v>
      </c>
      <c r="C120" s="212"/>
      <c r="D120" s="204" t="s">
        <v>225</v>
      </c>
      <c r="E120" s="204" t="s">
        <v>231</v>
      </c>
      <c r="F120" s="209" t="s">
        <v>346</v>
      </c>
      <c r="G120" s="204" t="s">
        <v>326</v>
      </c>
      <c r="H120" s="204">
        <v>2</v>
      </c>
      <c r="I120" s="205">
        <v>14337.4</v>
      </c>
      <c r="J120" s="205">
        <v>14598</v>
      </c>
      <c r="K120" s="205">
        <v>15248</v>
      </c>
      <c r="L120" s="413"/>
      <c r="M120" s="374"/>
      <c r="N120" s="374"/>
      <c r="O120" s="366"/>
      <c r="P120" s="367"/>
      <c r="Q120" s="367"/>
      <c r="R120" s="367"/>
      <c r="S120" s="367"/>
      <c r="T120" s="367"/>
      <c r="U120" s="367"/>
      <c r="V120" s="367"/>
      <c r="W120" s="367"/>
      <c r="X120" s="367"/>
      <c r="Y120" s="367"/>
      <c r="Z120" s="367"/>
      <c r="AA120" s="367"/>
      <c r="AB120" s="367"/>
      <c r="AC120" s="367"/>
      <c r="AD120" s="367"/>
      <c r="AE120" s="367"/>
      <c r="AF120" s="411"/>
      <c r="AG120" s="411"/>
      <c r="AH120" s="411"/>
      <c r="AI120" s="411"/>
      <c r="AJ120" s="411"/>
      <c r="AK120" s="411"/>
      <c r="AL120" s="411"/>
      <c r="AM120" s="411"/>
      <c r="AN120" s="411"/>
      <c r="AO120" s="411"/>
      <c r="AP120" s="411"/>
      <c r="AQ120" s="411"/>
      <c r="AR120" s="411"/>
      <c r="AS120" s="411"/>
      <c r="AT120" s="411"/>
      <c r="AU120" s="411"/>
      <c r="AV120" s="411"/>
      <c r="AW120" s="411"/>
      <c r="AX120" s="411"/>
      <c r="AY120" s="411"/>
      <c r="AZ120" s="411"/>
      <c r="BA120" s="411"/>
      <c r="BB120" s="411"/>
      <c r="BC120" s="411"/>
      <c r="BD120" s="411"/>
      <c r="BE120" s="411"/>
      <c r="BF120" s="411"/>
      <c r="BG120" s="411"/>
      <c r="BH120" s="411"/>
      <c r="BI120" s="411"/>
      <c r="BJ120" s="411"/>
      <c r="BK120" s="411"/>
      <c r="BL120" s="411"/>
      <c r="BM120" s="411"/>
      <c r="BN120" s="411"/>
      <c r="IS120" s="369"/>
      <c r="IT120" s="369"/>
      <c r="IU120" s="369"/>
      <c r="IV120" s="369"/>
    </row>
    <row r="121" spans="2:14" ht="14.25" customHeight="1">
      <c r="B121" s="211" t="s">
        <v>331</v>
      </c>
      <c r="C121" s="393"/>
      <c r="D121" s="204" t="s">
        <v>225</v>
      </c>
      <c r="E121" s="204" t="s">
        <v>231</v>
      </c>
      <c r="F121" s="209" t="s">
        <v>346</v>
      </c>
      <c r="G121" s="204" t="s">
        <v>332</v>
      </c>
      <c r="H121" s="204"/>
      <c r="I121" s="205">
        <f aca="true" t="shared" si="20" ref="I121:K122">I122</f>
        <v>206.7</v>
      </c>
      <c r="J121" s="205">
        <f t="shared" si="20"/>
        <v>150</v>
      </c>
      <c r="K121" s="205">
        <f t="shared" si="20"/>
        <v>155</v>
      </c>
      <c r="L121" s="374"/>
      <c r="M121" s="374"/>
      <c r="N121" s="374"/>
    </row>
    <row r="122" spans="2:14" ht="14.25" customHeight="1">
      <c r="B122" s="211" t="s">
        <v>333</v>
      </c>
      <c r="C122" s="393"/>
      <c r="D122" s="204" t="s">
        <v>225</v>
      </c>
      <c r="E122" s="204" t="s">
        <v>231</v>
      </c>
      <c r="F122" s="209" t="s">
        <v>346</v>
      </c>
      <c r="G122" s="204" t="s">
        <v>334</v>
      </c>
      <c r="H122" s="204"/>
      <c r="I122" s="205">
        <f t="shared" si="20"/>
        <v>206.7</v>
      </c>
      <c r="J122" s="205">
        <f t="shared" si="20"/>
        <v>150</v>
      </c>
      <c r="K122" s="205">
        <f t="shared" si="20"/>
        <v>155</v>
      </c>
      <c r="L122" s="374"/>
      <c r="M122" s="374"/>
      <c r="N122" s="374"/>
    </row>
    <row r="123" spans="2:14" ht="17.25" customHeight="1">
      <c r="B123" s="206" t="s">
        <v>315</v>
      </c>
      <c r="C123" s="393"/>
      <c r="D123" s="204" t="s">
        <v>225</v>
      </c>
      <c r="E123" s="204" t="s">
        <v>231</v>
      </c>
      <c r="F123" s="209" t="s">
        <v>346</v>
      </c>
      <c r="G123" s="204" t="s">
        <v>334</v>
      </c>
      <c r="H123" s="204">
        <v>2</v>
      </c>
      <c r="I123" s="205">
        <v>206.7</v>
      </c>
      <c r="J123" s="205">
        <v>150</v>
      </c>
      <c r="K123" s="205">
        <v>155</v>
      </c>
      <c r="L123" s="413"/>
      <c r="M123" s="374"/>
      <c r="N123" s="374"/>
    </row>
    <row r="124" spans="2:14" ht="14.25" customHeight="1">
      <c r="B124" s="212" t="s">
        <v>335</v>
      </c>
      <c r="C124" s="393"/>
      <c r="D124" s="204" t="s">
        <v>225</v>
      </c>
      <c r="E124" s="204" t="s">
        <v>231</v>
      </c>
      <c r="F124" s="209" t="s">
        <v>346</v>
      </c>
      <c r="G124" s="309">
        <v>800</v>
      </c>
      <c r="H124" s="397"/>
      <c r="I124" s="205">
        <f aca="true" t="shared" si="21" ref="I124:K125">I125</f>
        <v>36</v>
      </c>
      <c r="J124" s="205">
        <f t="shared" si="21"/>
        <v>30</v>
      </c>
      <c r="K124" s="205">
        <f t="shared" si="21"/>
        <v>10</v>
      </c>
      <c r="L124" s="374"/>
      <c r="M124" s="374"/>
      <c r="N124" s="374"/>
    </row>
    <row r="125" spans="2:14" ht="14.25" customHeight="1">
      <c r="B125" s="212" t="s">
        <v>337</v>
      </c>
      <c r="C125" s="393"/>
      <c r="D125" s="204" t="s">
        <v>225</v>
      </c>
      <c r="E125" s="204" t="s">
        <v>231</v>
      </c>
      <c r="F125" s="209" t="s">
        <v>346</v>
      </c>
      <c r="G125" s="309">
        <v>850</v>
      </c>
      <c r="H125" s="397"/>
      <c r="I125" s="205">
        <f t="shared" si="21"/>
        <v>36</v>
      </c>
      <c r="J125" s="205">
        <f t="shared" si="21"/>
        <v>30</v>
      </c>
      <c r="K125" s="205">
        <f t="shared" si="21"/>
        <v>10</v>
      </c>
      <c r="L125" s="374"/>
      <c r="M125" s="374"/>
      <c r="N125" s="374"/>
    </row>
    <row r="126" spans="2:14" ht="14.25" customHeight="1">
      <c r="B126" s="212" t="s">
        <v>315</v>
      </c>
      <c r="C126" s="393"/>
      <c r="D126" s="204" t="s">
        <v>225</v>
      </c>
      <c r="E126" s="204" t="s">
        <v>231</v>
      </c>
      <c r="F126" s="209" t="s">
        <v>346</v>
      </c>
      <c r="G126" s="309">
        <v>850</v>
      </c>
      <c r="H126" s="309">
        <v>2</v>
      </c>
      <c r="I126" s="205">
        <v>36</v>
      </c>
      <c r="J126" s="205">
        <v>30</v>
      </c>
      <c r="K126" s="205">
        <v>10</v>
      </c>
      <c r="L126" s="374"/>
      <c r="M126" s="374"/>
      <c r="N126" s="374"/>
    </row>
    <row r="127" spans="2:14" ht="41.25" customHeight="1" hidden="1">
      <c r="B127" s="394" t="s">
        <v>327</v>
      </c>
      <c r="C127" s="395"/>
      <c r="D127" s="204" t="s">
        <v>225</v>
      </c>
      <c r="E127" s="204" t="s">
        <v>231</v>
      </c>
      <c r="F127" s="209" t="s">
        <v>328</v>
      </c>
      <c r="G127" s="204"/>
      <c r="H127" s="204"/>
      <c r="I127" s="205">
        <f aca="true" t="shared" si="22" ref="I127:K129">I128</f>
        <v>0</v>
      </c>
      <c r="J127" s="205">
        <f t="shared" si="22"/>
        <v>0</v>
      </c>
      <c r="K127" s="205">
        <f t="shared" si="22"/>
        <v>0</v>
      </c>
      <c r="L127" s="374"/>
      <c r="M127" s="374"/>
      <c r="N127" s="374"/>
    </row>
    <row r="128" spans="2:14" ht="30.75" customHeight="1" hidden="1">
      <c r="B128" s="272" t="s">
        <v>323</v>
      </c>
      <c r="C128" s="395"/>
      <c r="D128" s="204" t="s">
        <v>225</v>
      </c>
      <c r="E128" s="204" t="s">
        <v>231</v>
      </c>
      <c r="F128" s="209" t="s">
        <v>328</v>
      </c>
      <c r="G128" s="204" t="s">
        <v>324</v>
      </c>
      <c r="H128" s="204"/>
      <c r="I128" s="205">
        <f t="shared" si="22"/>
        <v>0</v>
      </c>
      <c r="J128" s="205">
        <f t="shared" si="22"/>
        <v>0</v>
      </c>
      <c r="K128" s="205">
        <f t="shared" si="22"/>
        <v>0</v>
      </c>
      <c r="L128" s="374"/>
      <c r="M128" s="374"/>
      <c r="N128" s="374"/>
    </row>
    <row r="129" spans="2:14" ht="14.25" customHeight="1" hidden="1">
      <c r="B129" s="206" t="s">
        <v>325</v>
      </c>
      <c r="C129" s="395"/>
      <c r="D129" s="204" t="s">
        <v>225</v>
      </c>
      <c r="E129" s="204" t="s">
        <v>231</v>
      </c>
      <c r="F129" s="209" t="s">
        <v>328</v>
      </c>
      <c r="G129" s="204" t="s">
        <v>326</v>
      </c>
      <c r="H129" s="204"/>
      <c r="I129" s="205">
        <f t="shared" si="22"/>
        <v>0</v>
      </c>
      <c r="J129" s="205">
        <f t="shared" si="22"/>
        <v>0</v>
      </c>
      <c r="K129" s="205">
        <f t="shared" si="22"/>
        <v>0</v>
      </c>
      <c r="L129" s="374"/>
      <c r="M129" s="374"/>
      <c r="N129" s="374"/>
    </row>
    <row r="130" spans="2:14" ht="14.25" customHeight="1" hidden="1">
      <c r="B130" s="206" t="s">
        <v>316</v>
      </c>
      <c r="C130" s="395"/>
      <c r="D130" s="204" t="s">
        <v>225</v>
      </c>
      <c r="E130" s="204" t="s">
        <v>231</v>
      </c>
      <c r="F130" s="209" t="s">
        <v>328</v>
      </c>
      <c r="G130" s="204" t="s">
        <v>326</v>
      </c>
      <c r="H130" s="204" t="s">
        <v>349</v>
      </c>
      <c r="I130" s="205"/>
      <c r="J130" s="205"/>
      <c r="K130" s="205"/>
      <c r="L130" s="374"/>
      <c r="M130" s="374"/>
      <c r="N130" s="374"/>
    </row>
    <row r="131" spans="2:14" ht="15" customHeight="1">
      <c r="B131" s="414" t="s">
        <v>232</v>
      </c>
      <c r="C131" s="392"/>
      <c r="D131" s="203" t="s">
        <v>225</v>
      </c>
      <c r="E131" s="203" t="s">
        <v>233</v>
      </c>
      <c r="F131" s="209"/>
      <c r="G131" s="204"/>
      <c r="H131" s="204"/>
      <c r="I131" s="205">
        <f aca="true" t="shared" si="23" ref="I131:K135">I132</f>
        <v>4.1</v>
      </c>
      <c r="J131" s="205">
        <f t="shared" si="23"/>
        <v>4.1</v>
      </c>
      <c r="K131" s="205">
        <f t="shared" si="23"/>
        <v>45</v>
      </c>
      <c r="L131" s="374"/>
      <c r="M131" s="374"/>
      <c r="N131" s="374"/>
    </row>
    <row r="132" spans="2:14" ht="15" customHeight="1">
      <c r="B132" s="206" t="s">
        <v>319</v>
      </c>
      <c r="C132" s="393"/>
      <c r="D132" s="204" t="s">
        <v>225</v>
      </c>
      <c r="E132" s="204" t="s">
        <v>233</v>
      </c>
      <c r="F132" s="204" t="s">
        <v>320</v>
      </c>
      <c r="G132" s="204"/>
      <c r="H132" s="204"/>
      <c r="I132" s="205">
        <f t="shared" si="23"/>
        <v>4.1</v>
      </c>
      <c r="J132" s="205">
        <f t="shared" si="23"/>
        <v>4.1</v>
      </c>
      <c r="K132" s="205">
        <f t="shared" si="23"/>
        <v>45</v>
      </c>
      <c r="L132" s="374"/>
      <c r="M132" s="374"/>
      <c r="N132" s="374"/>
    </row>
    <row r="133" spans="2:14" ht="40.5" customHeight="1">
      <c r="B133" s="210" t="s">
        <v>347</v>
      </c>
      <c r="C133" s="393"/>
      <c r="D133" s="204" t="s">
        <v>225</v>
      </c>
      <c r="E133" s="204" t="s">
        <v>233</v>
      </c>
      <c r="F133" s="209" t="s">
        <v>348</v>
      </c>
      <c r="G133" s="204"/>
      <c r="H133" s="204"/>
      <c r="I133" s="205">
        <f t="shared" si="23"/>
        <v>4.1</v>
      </c>
      <c r="J133" s="205">
        <f t="shared" si="23"/>
        <v>4.1</v>
      </c>
      <c r="K133" s="205">
        <f t="shared" si="23"/>
        <v>45</v>
      </c>
      <c r="L133" s="374"/>
      <c r="M133" s="374"/>
      <c r="N133" s="374"/>
    </row>
    <row r="134" spans="2:14" ht="15.75" customHeight="1">
      <c r="B134" s="211" t="s">
        <v>331</v>
      </c>
      <c r="C134" s="393"/>
      <c r="D134" s="204" t="s">
        <v>225</v>
      </c>
      <c r="E134" s="204" t="s">
        <v>233</v>
      </c>
      <c r="F134" s="209" t="s">
        <v>348</v>
      </c>
      <c r="G134" s="204" t="s">
        <v>332</v>
      </c>
      <c r="H134" s="204"/>
      <c r="I134" s="205">
        <f t="shared" si="23"/>
        <v>4.1</v>
      </c>
      <c r="J134" s="205">
        <f t="shared" si="23"/>
        <v>4.1</v>
      </c>
      <c r="K134" s="205">
        <f t="shared" si="23"/>
        <v>45</v>
      </c>
      <c r="L134" s="374"/>
      <c r="M134" s="374"/>
      <c r="N134" s="374"/>
    </row>
    <row r="135" spans="2:14" ht="12.75" customHeight="1">
      <c r="B135" s="211" t="s">
        <v>333</v>
      </c>
      <c r="C135" s="393"/>
      <c r="D135" s="204" t="s">
        <v>225</v>
      </c>
      <c r="E135" s="204" t="s">
        <v>233</v>
      </c>
      <c r="F135" s="209" t="s">
        <v>348</v>
      </c>
      <c r="G135" s="204" t="s">
        <v>334</v>
      </c>
      <c r="H135" s="204"/>
      <c r="I135" s="205">
        <f t="shared" si="23"/>
        <v>4.1</v>
      </c>
      <c r="J135" s="205">
        <f t="shared" si="23"/>
        <v>4.1</v>
      </c>
      <c r="K135" s="205">
        <f t="shared" si="23"/>
        <v>45</v>
      </c>
      <c r="L135" s="374"/>
      <c r="M135" s="374"/>
      <c r="N135" s="374"/>
    </row>
    <row r="136" spans="2:14" ht="14.25" customHeight="1">
      <c r="B136" s="206" t="s">
        <v>317</v>
      </c>
      <c r="C136" s="393"/>
      <c r="D136" s="204" t="s">
        <v>225</v>
      </c>
      <c r="E136" s="204" t="s">
        <v>233</v>
      </c>
      <c r="F136" s="209" t="s">
        <v>348</v>
      </c>
      <c r="G136" s="204" t="s">
        <v>334</v>
      </c>
      <c r="H136" s="204" t="s">
        <v>349</v>
      </c>
      <c r="I136" s="205">
        <v>4.1</v>
      </c>
      <c r="J136" s="205">
        <v>4.1</v>
      </c>
      <c r="K136" s="205">
        <v>45</v>
      </c>
      <c r="L136" s="374"/>
      <c r="M136" s="374"/>
      <c r="N136" s="374"/>
    </row>
    <row r="137" spans="2:14" ht="12.75" customHeight="1">
      <c r="B137" s="396" t="s">
        <v>236</v>
      </c>
      <c r="C137" s="407"/>
      <c r="D137" s="203" t="s">
        <v>225</v>
      </c>
      <c r="E137" s="203" t="s">
        <v>237</v>
      </c>
      <c r="F137" s="207"/>
      <c r="G137" s="204"/>
      <c r="H137" s="204"/>
      <c r="I137" s="205">
        <f aca="true" t="shared" si="24" ref="I137:K141">I138</f>
        <v>100</v>
      </c>
      <c r="J137" s="205">
        <f t="shared" si="24"/>
        <v>150</v>
      </c>
      <c r="K137" s="205">
        <f t="shared" si="24"/>
        <v>150</v>
      </c>
      <c r="L137" s="374"/>
      <c r="M137" s="374"/>
      <c r="N137" s="374"/>
    </row>
    <row r="138" spans="2:14" ht="15.75" customHeight="1">
      <c r="B138" s="211" t="s">
        <v>319</v>
      </c>
      <c r="C138" s="393"/>
      <c r="D138" s="204" t="s">
        <v>225</v>
      </c>
      <c r="E138" s="204" t="s">
        <v>237</v>
      </c>
      <c r="F138" s="207" t="s">
        <v>320</v>
      </c>
      <c r="G138" s="204"/>
      <c r="H138" s="204"/>
      <c r="I138" s="205">
        <f t="shared" si="24"/>
        <v>100</v>
      </c>
      <c r="J138" s="205">
        <f t="shared" si="24"/>
        <v>150</v>
      </c>
      <c r="K138" s="205">
        <f t="shared" si="24"/>
        <v>150</v>
      </c>
      <c r="L138" s="374"/>
      <c r="M138" s="374"/>
      <c r="N138" s="374"/>
    </row>
    <row r="139" spans="2:14" ht="13.5" customHeight="1">
      <c r="B139" s="211" t="s">
        <v>350</v>
      </c>
      <c r="C139" s="393"/>
      <c r="D139" s="204" t="s">
        <v>225</v>
      </c>
      <c r="E139" s="204" t="s">
        <v>237</v>
      </c>
      <c r="F139" s="209" t="s">
        <v>351</v>
      </c>
      <c r="G139" s="204"/>
      <c r="H139" s="204"/>
      <c r="I139" s="205">
        <f t="shared" si="24"/>
        <v>100</v>
      </c>
      <c r="J139" s="205">
        <f t="shared" si="24"/>
        <v>150</v>
      </c>
      <c r="K139" s="205">
        <f t="shared" si="24"/>
        <v>150</v>
      </c>
      <c r="L139" s="374"/>
      <c r="M139" s="374"/>
      <c r="N139" s="374"/>
    </row>
    <row r="140" spans="2:14" ht="12.75" customHeight="1">
      <c r="B140" s="211" t="s">
        <v>335</v>
      </c>
      <c r="C140" s="393"/>
      <c r="D140" s="204" t="s">
        <v>225</v>
      </c>
      <c r="E140" s="204" t="s">
        <v>237</v>
      </c>
      <c r="F140" s="209" t="s">
        <v>351</v>
      </c>
      <c r="G140" s="204" t="s">
        <v>336</v>
      </c>
      <c r="H140" s="204"/>
      <c r="I140" s="205">
        <f t="shared" si="24"/>
        <v>100</v>
      </c>
      <c r="J140" s="205">
        <f t="shared" si="24"/>
        <v>150</v>
      </c>
      <c r="K140" s="205">
        <f t="shared" si="24"/>
        <v>150</v>
      </c>
      <c r="L140" s="374"/>
      <c r="M140" s="374"/>
      <c r="N140" s="374"/>
    </row>
    <row r="141" spans="2:14" ht="12.75" customHeight="1">
      <c r="B141" s="211" t="s">
        <v>352</v>
      </c>
      <c r="C141" s="393"/>
      <c r="D141" s="204" t="s">
        <v>225</v>
      </c>
      <c r="E141" s="204" t="s">
        <v>237</v>
      </c>
      <c r="F141" s="209" t="s">
        <v>351</v>
      </c>
      <c r="G141" s="204" t="s">
        <v>353</v>
      </c>
      <c r="H141" s="204"/>
      <c r="I141" s="205">
        <f t="shared" si="24"/>
        <v>100</v>
      </c>
      <c r="J141" s="205">
        <f t="shared" si="24"/>
        <v>150</v>
      </c>
      <c r="K141" s="205">
        <f t="shared" si="24"/>
        <v>150</v>
      </c>
      <c r="L141" s="374"/>
      <c r="M141" s="374"/>
      <c r="N141" s="374"/>
    </row>
    <row r="142" spans="2:14" ht="12.75" customHeight="1">
      <c r="B142" s="206" t="s">
        <v>315</v>
      </c>
      <c r="C142" s="393"/>
      <c r="D142" s="204" t="s">
        <v>225</v>
      </c>
      <c r="E142" s="204" t="s">
        <v>237</v>
      </c>
      <c r="F142" s="209" t="s">
        <v>351</v>
      </c>
      <c r="G142" s="204" t="s">
        <v>353</v>
      </c>
      <c r="H142" s="204">
        <v>2</v>
      </c>
      <c r="I142" s="205">
        <v>100</v>
      </c>
      <c r="J142" s="205">
        <v>150</v>
      </c>
      <c r="K142" s="205">
        <v>150</v>
      </c>
      <c r="L142" s="374"/>
      <c r="M142" s="374"/>
      <c r="N142" s="374"/>
    </row>
    <row r="143" spans="2:14" ht="12.75" customHeight="1">
      <c r="B143" s="396" t="s">
        <v>238</v>
      </c>
      <c r="C143" s="392"/>
      <c r="D143" s="203" t="s">
        <v>225</v>
      </c>
      <c r="E143" s="203" t="s">
        <v>239</v>
      </c>
      <c r="F143" s="209"/>
      <c r="G143" s="204"/>
      <c r="H143" s="204"/>
      <c r="I143" s="243">
        <f>I158+I182+I163+I172+I232+I144+I148+I177</f>
        <v>13486.800000000001</v>
      </c>
      <c r="J143" s="243">
        <f>J158+J182+J163+J172+J232+J144+J148+J177</f>
        <v>8933.800000000001</v>
      </c>
      <c r="K143" s="243">
        <f>K158+K182+K163+K172+K232+K144+K148+K177</f>
        <v>12978.900000000001</v>
      </c>
      <c r="L143" s="374"/>
      <c r="M143" s="374"/>
      <c r="N143" s="374"/>
    </row>
    <row r="144" spans="2:14" ht="28.5">
      <c r="B144" s="211" t="s">
        <v>354</v>
      </c>
      <c r="C144" s="392"/>
      <c r="D144" s="204" t="s">
        <v>225</v>
      </c>
      <c r="E144" s="204" t="s">
        <v>239</v>
      </c>
      <c r="F144" s="209" t="s">
        <v>355</v>
      </c>
      <c r="G144" s="204"/>
      <c r="H144" s="204"/>
      <c r="I144" s="205">
        <f aca="true" t="shared" si="25" ref="I144:K146">I145</f>
        <v>60</v>
      </c>
      <c r="J144" s="205">
        <f t="shared" si="25"/>
        <v>0</v>
      </c>
      <c r="K144" s="205">
        <f t="shared" si="25"/>
        <v>0</v>
      </c>
      <c r="L144" s="374"/>
      <c r="M144" s="374"/>
      <c r="N144" s="374"/>
    </row>
    <row r="145" spans="2:14" ht="12.75" customHeight="1">
      <c r="B145" s="211" t="s">
        <v>331</v>
      </c>
      <c r="C145" s="392"/>
      <c r="D145" s="204" t="s">
        <v>225</v>
      </c>
      <c r="E145" s="204" t="s">
        <v>239</v>
      </c>
      <c r="F145" s="209" t="s">
        <v>355</v>
      </c>
      <c r="G145" s="204" t="s">
        <v>332</v>
      </c>
      <c r="H145" s="204"/>
      <c r="I145" s="205">
        <f t="shared" si="25"/>
        <v>60</v>
      </c>
      <c r="J145" s="205">
        <f t="shared" si="25"/>
        <v>0</v>
      </c>
      <c r="K145" s="205">
        <f t="shared" si="25"/>
        <v>0</v>
      </c>
      <c r="L145" s="374"/>
      <c r="M145" s="374"/>
      <c r="N145" s="374"/>
    </row>
    <row r="146" spans="2:14" ht="12.75" customHeight="1">
      <c r="B146" s="211" t="s">
        <v>333</v>
      </c>
      <c r="C146" s="392"/>
      <c r="D146" s="204" t="s">
        <v>225</v>
      </c>
      <c r="E146" s="204" t="s">
        <v>239</v>
      </c>
      <c r="F146" s="209" t="s">
        <v>355</v>
      </c>
      <c r="G146" s="204" t="s">
        <v>334</v>
      </c>
      <c r="H146" s="204"/>
      <c r="I146" s="205">
        <f t="shared" si="25"/>
        <v>60</v>
      </c>
      <c r="J146" s="205">
        <f t="shared" si="25"/>
        <v>0</v>
      </c>
      <c r="K146" s="205">
        <f t="shared" si="25"/>
        <v>0</v>
      </c>
      <c r="L146" s="374"/>
      <c r="M146" s="374"/>
      <c r="N146" s="374"/>
    </row>
    <row r="147" spans="2:14" ht="12.75" customHeight="1">
      <c r="B147" s="206" t="s">
        <v>315</v>
      </c>
      <c r="C147" s="392"/>
      <c r="D147" s="204" t="s">
        <v>225</v>
      </c>
      <c r="E147" s="204" t="s">
        <v>239</v>
      </c>
      <c r="F147" s="209" t="s">
        <v>355</v>
      </c>
      <c r="G147" s="204" t="s">
        <v>334</v>
      </c>
      <c r="H147" s="204" t="s">
        <v>339</v>
      </c>
      <c r="I147" s="205">
        <v>60</v>
      </c>
      <c r="J147" s="205"/>
      <c r="K147" s="205"/>
      <c r="L147" s="374"/>
      <c r="M147" s="374"/>
      <c r="N147" s="374"/>
    </row>
    <row r="148" spans="2:14" ht="28.5" hidden="1">
      <c r="B148" s="211" t="s">
        <v>391</v>
      </c>
      <c r="C148" s="392"/>
      <c r="D148" s="204" t="s">
        <v>225</v>
      </c>
      <c r="E148" s="204" t="s">
        <v>239</v>
      </c>
      <c r="F148" s="209" t="s">
        <v>392</v>
      </c>
      <c r="G148" s="204"/>
      <c r="H148" s="204"/>
      <c r="I148" s="205">
        <f>I149+I157+I152</f>
        <v>0</v>
      </c>
      <c r="J148" s="205">
        <f>J149+J157</f>
        <v>0</v>
      </c>
      <c r="K148" s="205">
        <f>K149+K157</f>
        <v>0</v>
      </c>
      <c r="L148" s="374"/>
      <c r="M148" s="374"/>
      <c r="N148" s="374"/>
    </row>
    <row r="149" spans="2:14" ht="12.75" customHeight="1" hidden="1">
      <c r="B149" s="211" t="s">
        <v>331</v>
      </c>
      <c r="C149" s="392"/>
      <c r="D149" s="204" t="s">
        <v>225</v>
      </c>
      <c r="E149" s="204" t="s">
        <v>239</v>
      </c>
      <c r="F149" s="209" t="s">
        <v>392</v>
      </c>
      <c r="G149" s="204" t="s">
        <v>332</v>
      </c>
      <c r="H149" s="204"/>
      <c r="I149" s="205">
        <f aca="true" t="shared" si="26" ref="I149:K150">I150</f>
        <v>0</v>
      </c>
      <c r="J149" s="205">
        <f t="shared" si="26"/>
        <v>0</v>
      </c>
      <c r="K149" s="205">
        <f t="shared" si="26"/>
        <v>0</v>
      </c>
      <c r="L149" s="374"/>
      <c r="M149" s="374"/>
      <c r="N149" s="374"/>
    </row>
    <row r="150" spans="2:14" ht="12.75" customHeight="1" hidden="1">
      <c r="B150" s="211" t="s">
        <v>333</v>
      </c>
      <c r="C150" s="392"/>
      <c r="D150" s="204" t="s">
        <v>225</v>
      </c>
      <c r="E150" s="204" t="s">
        <v>239</v>
      </c>
      <c r="F150" s="209" t="s">
        <v>392</v>
      </c>
      <c r="G150" s="204" t="s">
        <v>334</v>
      </c>
      <c r="H150" s="204"/>
      <c r="I150" s="205">
        <f t="shared" si="26"/>
        <v>0</v>
      </c>
      <c r="J150" s="205">
        <f t="shared" si="26"/>
        <v>0</v>
      </c>
      <c r="K150" s="205">
        <f t="shared" si="26"/>
        <v>0</v>
      </c>
      <c r="L150" s="374"/>
      <c r="M150" s="374"/>
      <c r="N150" s="374"/>
    </row>
    <row r="151" spans="2:14" ht="12.75" customHeight="1" hidden="1">
      <c r="B151" s="206" t="s">
        <v>315</v>
      </c>
      <c r="C151" s="392"/>
      <c r="D151" s="204" t="s">
        <v>225</v>
      </c>
      <c r="E151" s="204" t="s">
        <v>239</v>
      </c>
      <c r="F151" s="209" t="s">
        <v>392</v>
      </c>
      <c r="G151" s="204" t="s">
        <v>334</v>
      </c>
      <c r="H151" s="204" t="s">
        <v>339</v>
      </c>
      <c r="I151" s="205"/>
      <c r="J151" s="205"/>
      <c r="K151" s="205"/>
      <c r="L151" s="374"/>
      <c r="M151" s="374"/>
      <c r="N151" s="374"/>
    </row>
    <row r="152" spans="2:14" ht="12.75" customHeight="1" hidden="1">
      <c r="B152" s="206" t="s">
        <v>362</v>
      </c>
      <c r="C152" s="392"/>
      <c r="D152" s="204" t="s">
        <v>225</v>
      </c>
      <c r="E152" s="204" t="s">
        <v>239</v>
      </c>
      <c r="F152" s="209" t="s">
        <v>392</v>
      </c>
      <c r="G152" s="204" t="s">
        <v>361</v>
      </c>
      <c r="H152" s="204"/>
      <c r="I152" s="205">
        <f aca="true" t="shared" si="27" ref="I152:K153">I153</f>
        <v>0</v>
      </c>
      <c r="J152" s="205">
        <f t="shared" si="27"/>
        <v>0</v>
      </c>
      <c r="K152" s="205">
        <f t="shared" si="27"/>
        <v>0</v>
      </c>
      <c r="L152" s="374"/>
      <c r="M152" s="374"/>
      <c r="N152" s="374"/>
    </row>
    <row r="153" spans="2:14" ht="12.75" customHeight="1" hidden="1">
      <c r="B153" s="206" t="s">
        <v>364</v>
      </c>
      <c r="C153" s="392"/>
      <c r="D153" s="204" t="s">
        <v>225</v>
      </c>
      <c r="E153" s="204" t="s">
        <v>239</v>
      </c>
      <c r="F153" s="209" t="s">
        <v>392</v>
      </c>
      <c r="G153" s="204" t="s">
        <v>363</v>
      </c>
      <c r="H153" s="204"/>
      <c r="I153" s="205">
        <f t="shared" si="27"/>
        <v>0</v>
      </c>
      <c r="J153" s="205">
        <f t="shared" si="27"/>
        <v>0</v>
      </c>
      <c r="K153" s="205">
        <f t="shared" si="27"/>
        <v>0</v>
      </c>
      <c r="L153" s="374"/>
      <c r="M153" s="374"/>
      <c r="N153" s="374"/>
    </row>
    <row r="154" spans="2:14" ht="12.75" customHeight="1" hidden="1">
      <c r="B154" s="206" t="s">
        <v>315</v>
      </c>
      <c r="C154" s="392"/>
      <c r="D154" s="204" t="s">
        <v>225</v>
      </c>
      <c r="E154" s="204" t="s">
        <v>239</v>
      </c>
      <c r="F154" s="209" t="s">
        <v>392</v>
      </c>
      <c r="G154" s="204" t="s">
        <v>363</v>
      </c>
      <c r="H154" s="204" t="s">
        <v>339</v>
      </c>
      <c r="I154" s="205"/>
      <c r="J154" s="205"/>
      <c r="K154" s="205"/>
      <c r="L154" s="374"/>
      <c r="M154" s="374"/>
      <c r="N154" s="374"/>
    </row>
    <row r="155" spans="2:14" ht="12.75" customHeight="1" hidden="1">
      <c r="B155" s="212" t="s">
        <v>335</v>
      </c>
      <c r="C155" s="392"/>
      <c r="D155" s="204" t="s">
        <v>225</v>
      </c>
      <c r="E155" s="204" t="s">
        <v>239</v>
      </c>
      <c r="F155" s="209" t="s">
        <v>392</v>
      </c>
      <c r="G155" s="204" t="s">
        <v>336</v>
      </c>
      <c r="H155" s="204"/>
      <c r="I155" s="205">
        <f aca="true" t="shared" si="28" ref="I155:K156">I156</f>
        <v>0</v>
      </c>
      <c r="J155" s="205">
        <f t="shared" si="28"/>
        <v>0</v>
      </c>
      <c r="K155" s="205">
        <f t="shared" si="28"/>
        <v>0</v>
      </c>
      <c r="L155" s="374"/>
      <c r="M155" s="374"/>
      <c r="N155" s="374"/>
    </row>
    <row r="156" spans="2:14" ht="12.75" customHeight="1" hidden="1">
      <c r="B156" s="212" t="s">
        <v>337</v>
      </c>
      <c r="C156" s="392"/>
      <c r="D156" s="204" t="s">
        <v>225</v>
      </c>
      <c r="E156" s="204" t="s">
        <v>239</v>
      </c>
      <c r="F156" s="209" t="s">
        <v>392</v>
      </c>
      <c r="G156" s="204" t="s">
        <v>338</v>
      </c>
      <c r="H156" s="204"/>
      <c r="I156" s="205">
        <f t="shared" si="28"/>
        <v>0</v>
      </c>
      <c r="J156" s="205">
        <f t="shared" si="28"/>
        <v>0</v>
      </c>
      <c r="K156" s="205">
        <f t="shared" si="28"/>
        <v>0</v>
      </c>
      <c r="L156" s="374"/>
      <c r="M156" s="374"/>
      <c r="N156" s="374"/>
    </row>
    <row r="157" spans="2:14" ht="12.75" customHeight="1" hidden="1">
      <c r="B157" s="212" t="s">
        <v>315</v>
      </c>
      <c r="C157" s="392"/>
      <c r="D157" s="204" t="s">
        <v>225</v>
      </c>
      <c r="E157" s="204" t="s">
        <v>239</v>
      </c>
      <c r="F157" s="209" t="s">
        <v>392</v>
      </c>
      <c r="G157" s="204" t="s">
        <v>338</v>
      </c>
      <c r="H157" s="204" t="s">
        <v>339</v>
      </c>
      <c r="I157" s="205"/>
      <c r="J157" s="205"/>
      <c r="K157" s="205"/>
      <c r="L157" s="374"/>
      <c r="M157" s="374"/>
      <c r="N157" s="374"/>
    </row>
    <row r="158" spans="2:14" ht="28.5" customHeight="1">
      <c r="B158" s="415" t="s">
        <v>356</v>
      </c>
      <c r="C158" s="391"/>
      <c r="D158" s="224" t="s">
        <v>225</v>
      </c>
      <c r="E158" s="224" t="s">
        <v>239</v>
      </c>
      <c r="F158" s="416" t="s">
        <v>357</v>
      </c>
      <c r="G158" s="224"/>
      <c r="H158" s="224"/>
      <c r="I158" s="332">
        <f aca="true" t="shared" si="29" ref="I158:K161">I159</f>
        <v>19.2</v>
      </c>
      <c r="J158" s="332">
        <f t="shared" si="29"/>
        <v>19.2</v>
      </c>
      <c r="K158" s="332">
        <f t="shared" si="29"/>
        <v>19.2</v>
      </c>
      <c r="L158" s="374"/>
      <c r="M158" s="374"/>
      <c r="N158" s="374"/>
    </row>
    <row r="159" spans="2:14" ht="12.75" customHeight="1">
      <c r="B159" s="208" t="s">
        <v>343</v>
      </c>
      <c r="C159" s="417"/>
      <c r="D159" s="204" t="s">
        <v>225</v>
      </c>
      <c r="E159" s="204" t="s">
        <v>239</v>
      </c>
      <c r="F159" s="278" t="s">
        <v>358</v>
      </c>
      <c r="G159" s="204"/>
      <c r="H159" s="204"/>
      <c r="I159" s="205">
        <f t="shared" si="29"/>
        <v>19.2</v>
      </c>
      <c r="J159" s="205">
        <f t="shared" si="29"/>
        <v>19.2</v>
      </c>
      <c r="K159" s="205">
        <f t="shared" si="29"/>
        <v>19.2</v>
      </c>
      <c r="L159" s="374"/>
      <c r="M159" s="374"/>
      <c r="N159" s="374"/>
    </row>
    <row r="160" spans="2:14" ht="12.75" customHeight="1">
      <c r="B160" s="211" t="s">
        <v>331</v>
      </c>
      <c r="C160" s="417"/>
      <c r="D160" s="204" t="s">
        <v>225</v>
      </c>
      <c r="E160" s="204" t="s">
        <v>239</v>
      </c>
      <c r="F160" s="278" t="s">
        <v>358</v>
      </c>
      <c r="G160" s="204" t="s">
        <v>332</v>
      </c>
      <c r="H160" s="204"/>
      <c r="I160" s="205">
        <f t="shared" si="29"/>
        <v>19.2</v>
      </c>
      <c r="J160" s="205">
        <f t="shared" si="29"/>
        <v>19.2</v>
      </c>
      <c r="K160" s="205">
        <f t="shared" si="29"/>
        <v>19.2</v>
      </c>
      <c r="L160" s="374"/>
      <c r="M160" s="374"/>
      <c r="N160" s="374"/>
    </row>
    <row r="161" spans="2:14" ht="12.75" customHeight="1">
      <c r="B161" s="211" t="s">
        <v>333</v>
      </c>
      <c r="C161" s="393"/>
      <c r="D161" s="204" t="s">
        <v>225</v>
      </c>
      <c r="E161" s="204" t="s">
        <v>239</v>
      </c>
      <c r="F161" s="278" t="s">
        <v>358</v>
      </c>
      <c r="G161" s="204" t="s">
        <v>334</v>
      </c>
      <c r="H161" s="204"/>
      <c r="I161" s="205">
        <f t="shared" si="29"/>
        <v>19.2</v>
      </c>
      <c r="J161" s="205">
        <f t="shared" si="29"/>
        <v>19.2</v>
      </c>
      <c r="K161" s="205">
        <f t="shared" si="29"/>
        <v>19.2</v>
      </c>
      <c r="L161" s="374"/>
      <c r="M161" s="374"/>
      <c r="N161" s="374"/>
    </row>
    <row r="162" spans="2:14" ht="12.75" customHeight="1">
      <c r="B162" s="206" t="s">
        <v>315</v>
      </c>
      <c r="C162" s="393"/>
      <c r="D162" s="204" t="s">
        <v>225</v>
      </c>
      <c r="E162" s="204" t="s">
        <v>239</v>
      </c>
      <c r="F162" s="278" t="s">
        <v>358</v>
      </c>
      <c r="G162" s="204" t="s">
        <v>334</v>
      </c>
      <c r="H162" s="204" t="s">
        <v>339</v>
      </c>
      <c r="I162" s="205">
        <v>19.2</v>
      </c>
      <c r="J162" s="205">
        <v>19.2</v>
      </c>
      <c r="K162" s="205">
        <v>19.2</v>
      </c>
      <c r="L162" s="374"/>
      <c r="M162" s="374"/>
      <c r="N162" s="374"/>
    </row>
    <row r="163" spans="2:14" ht="27.75" customHeight="1">
      <c r="B163" s="400" t="s">
        <v>721</v>
      </c>
      <c r="C163" s="397"/>
      <c r="D163" s="224" t="s">
        <v>225</v>
      </c>
      <c r="E163" s="224" t="s">
        <v>239</v>
      </c>
      <c r="F163" s="416" t="s">
        <v>341</v>
      </c>
      <c r="G163" s="224"/>
      <c r="H163" s="224"/>
      <c r="I163" s="332">
        <f>I164</f>
        <v>51</v>
      </c>
      <c r="J163" s="332">
        <f>J164</f>
        <v>0</v>
      </c>
      <c r="K163" s="332">
        <f>K164</f>
        <v>0</v>
      </c>
      <c r="L163" s="374"/>
      <c r="M163" s="374"/>
      <c r="N163" s="374"/>
    </row>
    <row r="164" spans="2:14" ht="14.25" customHeight="1">
      <c r="B164" s="208" t="s">
        <v>343</v>
      </c>
      <c r="C164" s="393"/>
      <c r="D164" s="204" t="s">
        <v>225</v>
      </c>
      <c r="E164" s="204" t="s">
        <v>239</v>
      </c>
      <c r="F164" s="278" t="s">
        <v>360</v>
      </c>
      <c r="G164" s="204"/>
      <c r="H164" s="204"/>
      <c r="I164" s="205">
        <f>I165+I168</f>
        <v>51</v>
      </c>
      <c r="J164" s="205">
        <f>J165+J168</f>
        <v>0</v>
      </c>
      <c r="K164" s="205">
        <f>K165+K168</f>
        <v>0</v>
      </c>
      <c r="L164" s="374"/>
      <c r="M164" s="374"/>
      <c r="N164" s="374"/>
    </row>
    <row r="165" spans="2:14" ht="12.75" customHeight="1">
      <c r="B165" s="211" t="s">
        <v>331</v>
      </c>
      <c r="C165" s="393"/>
      <c r="D165" s="204" t="s">
        <v>225</v>
      </c>
      <c r="E165" s="204" t="s">
        <v>239</v>
      </c>
      <c r="F165" s="278" t="s">
        <v>360</v>
      </c>
      <c r="G165" s="204" t="s">
        <v>332</v>
      </c>
      <c r="H165" s="204"/>
      <c r="I165" s="205">
        <f aca="true" t="shared" si="30" ref="I165:K166">I166</f>
        <v>35</v>
      </c>
      <c r="J165" s="205">
        <f t="shared" si="30"/>
        <v>0</v>
      </c>
      <c r="K165" s="205">
        <f t="shared" si="30"/>
        <v>0</v>
      </c>
      <c r="L165" s="374"/>
      <c r="M165" s="374"/>
      <c r="N165" s="374"/>
    </row>
    <row r="166" spans="2:14" ht="12.75" customHeight="1">
      <c r="B166" s="211" t="s">
        <v>333</v>
      </c>
      <c r="C166" s="393"/>
      <c r="D166" s="204" t="s">
        <v>225</v>
      </c>
      <c r="E166" s="204" t="s">
        <v>239</v>
      </c>
      <c r="F166" s="278" t="s">
        <v>360</v>
      </c>
      <c r="G166" s="204" t="s">
        <v>334</v>
      </c>
      <c r="H166" s="204"/>
      <c r="I166" s="205">
        <f t="shared" si="30"/>
        <v>35</v>
      </c>
      <c r="J166" s="205">
        <f t="shared" si="30"/>
        <v>0</v>
      </c>
      <c r="K166" s="205">
        <f t="shared" si="30"/>
        <v>0</v>
      </c>
      <c r="L166" s="374"/>
      <c r="M166" s="374"/>
      <c r="N166" s="374"/>
    </row>
    <row r="167" spans="2:14" ht="12.75" customHeight="1">
      <c r="B167" s="206" t="s">
        <v>315</v>
      </c>
      <c r="C167" s="393"/>
      <c r="D167" s="204" t="s">
        <v>225</v>
      </c>
      <c r="E167" s="204" t="s">
        <v>239</v>
      </c>
      <c r="F167" s="278" t="s">
        <v>360</v>
      </c>
      <c r="G167" s="204" t="s">
        <v>334</v>
      </c>
      <c r="H167" s="204">
        <v>2</v>
      </c>
      <c r="I167" s="205">
        <v>35</v>
      </c>
      <c r="J167" s="205"/>
      <c r="K167" s="205"/>
      <c r="L167" s="374"/>
      <c r="M167" s="374"/>
      <c r="N167" s="374"/>
    </row>
    <row r="168" spans="2:14" ht="14.25" customHeight="1">
      <c r="B168" s="208" t="s">
        <v>343</v>
      </c>
      <c r="C168" s="393"/>
      <c r="D168" s="204" t="s">
        <v>225</v>
      </c>
      <c r="E168" s="204" t="s">
        <v>239</v>
      </c>
      <c r="F168" s="278" t="s">
        <v>360</v>
      </c>
      <c r="G168" s="204" t="s">
        <v>361</v>
      </c>
      <c r="H168" s="204"/>
      <c r="I168" s="205">
        <f>I169+I171</f>
        <v>16</v>
      </c>
      <c r="J168" s="205">
        <f>J169</f>
        <v>0</v>
      </c>
      <c r="K168" s="205">
        <f>K169</f>
        <v>0</v>
      </c>
      <c r="L168" s="374"/>
      <c r="M168" s="374"/>
      <c r="N168" s="374"/>
    </row>
    <row r="169" spans="2:14" ht="15.75" customHeight="1">
      <c r="B169" s="206" t="s">
        <v>362</v>
      </c>
      <c r="C169" s="393"/>
      <c r="D169" s="204" t="s">
        <v>225</v>
      </c>
      <c r="E169" s="204" t="s">
        <v>239</v>
      </c>
      <c r="F169" s="278" t="s">
        <v>360</v>
      </c>
      <c r="G169" s="204" t="s">
        <v>363</v>
      </c>
      <c r="H169" s="204"/>
      <c r="I169" s="205">
        <f>I170</f>
        <v>16</v>
      </c>
      <c r="J169" s="205">
        <f>J170</f>
        <v>0</v>
      </c>
      <c r="K169" s="205">
        <f>K170</f>
        <v>0</v>
      </c>
      <c r="L169" s="374"/>
      <c r="M169" s="374"/>
      <c r="N169" s="374"/>
    </row>
    <row r="170" spans="2:14" ht="14.25">
      <c r="B170" s="206" t="s">
        <v>364</v>
      </c>
      <c r="C170" s="393"/>
      <c r="D170" s="204" t="s">
        <v>225</v>
      </c>
      <c r="E170" s="204" t="s">
        <v>239</v>
      </c>
      <c r="F170" s="278" t="s">
        <v>360</v>
      </c>
      <c r="G170" s="204" t="s">
        <v>363</v>
      </c>
      <c r="H170" s="204" t="s">
        <v>339</v>
      </c>
      <c r="I170" s="205">
        <v>16</v>
      </c>
      <c r="J170" s="205"/>
      <c r="K170" s="205"/>
      <c r="L170" s="374"/>
      <c r="M170" s="374"/>
      <c r="N170" s="374"/>
    </row>
    <row r="171" spans="2:14" ht="15.75" customHeight="1" hidden="1">
      <c r="B171" s="206" t="s">
        <v>365</v>
      </c>
      <c r="C171" s="393"/>
      <c r="D171" s="204" t="s">
        <v>225</v>
      </c>
      <c r="E171" s="204" t="s">
        <v>239</v>
      </c>
      <c r="F171" s="278" t="s">
        <v>360</v>
      </c>
      <c r="G171" s="204" t="s">
        <v>663</v>
      </c>
      <c r="H171" s="204" t="s">
        <v>339</v>
      </c>
      <c r="I171" s="205"/>
      <c r="J171" s="205"/>
      <c r="K171" s="205"/>
      <c r="L171" s="374"/>
      <c r="M171" s="374"/>
      <c r="N171" s="374"/>
    </row>
    <row r="172" spans="2:14" ht="28.5" customHeight="1">
      <c r="B172" s="223" t="s">
        <v>370</v>
      </c>
      <c r="C172" s="417"/>
      <c r="D172" s="224" t="s">
        <v>225</v>
      </c>
      <c r="E172" s="224" t="s">
        <v>239</v>
      </c>
      <c r="F172" s="418" t="s">
        <v>371</v>
      </c>
      <c r="G172" s="224"/>
      <c r="H172" s="224"/>
      <c r="I172" s="332">
        <f aca="true" t="shared" si="31" ref="I172:K175">I173</f>
        <v>155</v>
      </c>
      <c r="J172" s="332">
        <f t="shared" si="31"/>
        <v>2.5</v>
      </c>
      <c r="K172" s="332">
        <f t="shared" si="31"/>
        <v>2.5</v>
      </c>
      <c r="L172" s="374"/>
      <c r="M172" s="374"/>
      <c r="N172" s="374"/>
    </row>
    <row r="173" spans="2:14" ht="15.75" customHeight="1">
      <c r="B173" s="226" t="s">
        <v>343</v>
      </c>
      <c r="C173" s="417"/>
      <c r="D173" s="204" t="s">
        <v>225</v>
      </c>
      <c r="E173" s="204" t="s">
        <v>239</v>
      </c>
      <c r="F173" s="227" t="s">
        <v>372</v>
      </c>
      <c r="G173" s="204"/>
      <c r="H173" s="204"/>
      <c r="I173" s="205">
        <f t="shared" si="31"/>
        <v>155</v>
      </c>
      <c r="J173" s="205">
        <f t="shared" si="31"/>
        <v>2.5</v>
      </c>
      <c r="K173" s="205">
        <f t="shared" si="31"/>
        <v>2.5</v>
      </c>
      <c r="L173" s="374"/>
      <c r="M173" s="374"/>
      <c r="N173" s="374"/>
    </row>
    <row r="174" spans="2:14" ht="15.75" customHeight="1">
      <c r="B174" s="211" t="s">
        <v>331</v>
      </c>
      <c r="C174" s="417"/>
      <c r="D174" s="204" t="s">
        <v>225</v>
      </c>
      <c r="E174" s="204" t="s">
        <v>239</v>
      </c>
      <c r="F174" s="227" t="s">
        <v>372</v>
      </c>
      <c r="G174" s="204" t="s">
        <v>332</v>
      </c>
      <c r="H174" s="204"/>
      <c r="I174" s="205">
        <f t="shared" si="31"/>
        <v>155</v>
      </c>
      <c r="J174" s="205">
        <f t="shared" si="31"/>
        <v>2.5</v>
      </c>
      <c r="K174" s="205">
        <f t="shared" si="31"/>
        <v>2.5</v>
      </c>
      <c r="L174" s="374"/>
      <c r="M174" s="374"/>
      <c r="N174" s="374"/>
    </row>
    <row r="175" spans="2:14" ht="15.75" customHeight="1">
      <c r="B175" s="211" t="s">
        <v>333</v>
      </c>
      <c r="C175" s="417"/>
      <c r="D175" s="204" t="s">
        <v>225</v>
      </c>
      <c r="E175" s="204" t="s">
        <v>239</v>
      </c>
      <c r="F175" s="227" t="s">
        <v>372</v>
      </c>
      <c r="G175" s="204" t="s">
        <v>334</v>
      </c>
      <c r="H175" s="204"/>
      <c r="I175" s="205">
        <f t="shared" si="31"/>
        <v>155</v>
      </c>
      <c r="J175" s="205">
        <f t="shared" si="31"/>
        <v>2.5</v>
      </c>
      <c r="K175" s="205">
        <f t="shared" si="31"/>
        <v>2.5</v>
      </c>
      <c r="L175" s="374"/>
      <c r="M175" s="374"/>
      <c r="N175" s="374"/>
    </row>
    <row r="176" spans="2:14" ht="15.75" customHeight="1">
      <c r="B176" s="206" t="s">
        <v>315</v>
      </c>
      <c r="C176" s="417"/>
      <c r="D176" s="204" t="s">
        <v>225</v>
      </c>
      <c r="E176" s="204" t="s">
        <v>239</v>
      </c>
      <c r="F176" s="227" t="s">
        <v>372</v>
      </c>
      <c r="G176" s="204" t="s">
        <v>334</v>
      </c>
      <c r="H176" s="204">
        <v>2</v>
      </c>
      <c r="I176" s="205">
        <v>155</v>
      </c>
      <c r="J176" s="205">
        <v>2.5</v>
      </c>
      <c r="K176" s="205">
        <v>2.5</v>
      </c>
      <c r="L176" s="374"/>
      <c r="M176" s="374"/>
      <c r="N176" s="374"/>
    </row>
    <row r="177" spans="2:14" ht="15.75" customHeight="1">
      <c r="B177" s="223" t="s">
        <v>373</v>
      </c>
      <c r="C177" s="408"/>
      <c r="D177" s="224" t="s">
        <v>225</v>
      </c>
      <c r="E177" s="224" t="s">
        <v>239</v>
      </c>
      <c r="F177" s="225" t="s">
        <v>374</v>
      </c>
      <c r="G177" s="224"/>
      <c r="H177" s="224"/>
      <c r="I177" s="332">
        <f aca="true" t="shared" si="32" ref="I177:K180">I178</f>
        <v>20</v>
      </c>
      <c r="J177" s="332">
        <f t="shared" si="32"/>
        <v>0</v>
      </c>
      <c r="K177" s="332">
        <f t="shared" si="32"/>
        <v>0</v>
      </c>
      <c r="L177" s="374"/>
      <c r="M177" s="374"/>
      <c r="N177" s="374"/>
    </row>
    <row r="178" spans="2:14" ht="15.75" customHeight="1">
      <c r="B178" s="226" t="s">
        <v>343</v>
      </c>
      <c r="C178" s="417"/>
      <c r="D178" s="204" t="s">
        <v>225</v>
      </c>
      <c r="E178" s="204" t="s">
        <v>239</v>
      </c>
      <c r="F178" s="227" t="s">
        <v>374</v>
      </c>
      <c r="G178" s="204"/>
      <c r="H178" s="204"/>
      <c r="I178" s="205">
        <f t="shared" si="32"/>
        <v>20</v>
      </c>
      <c r="J178" s="205">
        <f t="shared" si="32"/>
        <v>0</v>
      </c>
      <c r="K178" s="205">
        <f t="shared" si="32"/>
        <v>0</v>
      </c>
      <c r="L178" s="374"/>
      <c r="M178" s="374"/>
      <c r="N178" s="374"/>
    </row>
    <row r="179" spans="2:14" ht="15.75" customHeight="1">
      <c r="B179" s="211" t="s">
        <v>331</v>
      </c>
      <c r="C179" s="417"/>
      <c r="D179" s="204" t="s">
        <v>225</v>
      </c>
      <c r="E179" s="204" t="s">
        <v>239</v>
      </c>
      <c r="F179" s="227" t="s">
        <v>374</v>
      </c>
      <c r="G179" s="204" t="s">
        <v>332</v>
      </c>
      <c r="H179" s="204"/>
      <c r="I179" s="205">
        <f t="shared" si="32"/>
        <v>20</v>
      </c>
      <c r="J179" s="205">
        <f t="shared" si="32"/>
        <v>0</v>
      </c>
      <c r="K179" s="205">
        <f t="shared" si="32"/>
        <v>0</v>
      </c>
      <c r="L179" s="374"/>
      <c r="M179" s="374"/>
      <c r="N179" s="374"/>
    </row>
    <row r="180" spans="2:14" ht="15.75" customHeight="1">
      <c r="B180" s="211" t="s">
        <v>333</v>
      </c>
      <c r="C180" s="417"/>
      <c r="D180" s="204" t="s">
        <v>225</v>
      </c>
      <c r="E180" s="204" t="s">
        <v>239</v>
      </c>
      <c r="F180" s="227" t="s">
        <v>374</v>
      </c>
      <c r="G180" s="204" t="s">
        <v>334</v>
      </c>
      <c r="H180" s="204"/>
      <c r="I180" s="205">
        <f t="shared" si="32"/>
        <v>20</v>
      </c>
      <c r="J180" s="205">
        <f t="shared" si="32"/>
        <v>0</v>
      </c>
      <c r="K180" s="205">
        <f t="shared" si="32"/>
        <v>0</v>
      </c>
      <c r="L180" s="374"/>
      <c r="M180" s="374"/>
      <c r="N180" s="374"/>
    </row>
    <row r="181" spans="2:14" ht="15.75" customHeight="1">
      <c r="B181" s="206" t="s">
        <v>315</v>
      </c>
      <c r="C181" s="417"/>
      <c r="D181" s="204" t="s">
        <v>225</v>
      </c>
      <c r="E181" s="204" t="s">
        <v>239</v>
      </c>
      <c r="F181" s="227" t="s">
        <v>374</v>
      </c>
      <c r="G181" s="204" t="s">
        <v>334</v>
      </c>
      <c r="H181" s="204">
        <v>2</v>
      </c>
      <c r="I181" s="205">
        <v>20</v>
      </c>
      <c r="J181" s="205"/>
      <c r="K181" s="205"/>
      <c r="L181" s="374"/>
      <c r="M181" s="374"/>
      <c r="N181" s="374"/>
    </row>
    <row r="182" spans="2:14" ht="14.25" customHeight="1">
      <c r="B182" s="419" t="s">
        <v>319</v>
      </c>
      <c r="C182" s="417"/>
      <c r="D182" s="204" t="s">
        <v>225</v>
      </c>
      <c r="E182" s="204" t="s">
        <v>239</v>
      </c>
      <c r="F182" s="209" t="s">
        <v>320</v>
      </c>
      <c r="G182" s="204"/>
      <c r="H182" s="204"/>
      <c r="I182" s="205">
        <f>I187+I194+I205+I221+I183+I201</f>
        <v>13181.6</v>
      </c>
      <c r="J182" s="205">
        <f>J187+J194+J205+J221+J183+J201</f>
        <v>8912.1</v>
      </c>
      <c r="K182" s="205">
        <f>K187+K194+K205+K221+K183+K201</f>
        <v>12957.2</v>
      </c>
      <c r="L182" s="374"/>
      <c r="M182" s="374"/>
      <c r="N182" s="374"/>
    </row>
    <row r="183" spans="2:14" ht="42.75" hidden="1">
      <c r="B183" s="394" t="s">
        <v>327</v>
      </c>
      <c r="C183" s="395"/>
      <c r="D183" s="204" t="s">
        <v>225</v>
      </c>
      <c r="E183" s="204" t="s">
        <v>239</v>
      </c>
      <c r="F183" s="209" t="s">
        <v>328</v>
      </c>
      <c r="G183" s="204"/>
      <c r="H183" s="204"/>
      <c r="I183" s="205">
        <f aca="true" t="shared" si="33" ref="I183:K185">I184</f>
        <v>0</v>
      </c>
      <c r="J183" s="205">
        <f t="shared" si="33"/>
        <v>0</v>
      </c>
      <c r="K183" s="205">
        <f t="shared" si="33"/>
        <v>0</v>
      </c>
      <c r="L183" s="374"/>
      <c r="M183" s="374"/>
      <c r="N183" s="374"/>
    </row>
    <row r="184" spans="2:14" ht="42.75" hidden="1">
      <c r="B184" s="272" t="s">
        <v>323</v>
      </c>
      <c r="C184" s="395"/>
      <c r="D184" s="204" t="s">
        <v>225</v>
      </c>
      <c r="E184" s="204" t="s">
        <v>239</v>
      </c>
      <c r="F184" s="209" t="s">
        <v>328</v>
      </c>
      <c r="G184" s="204" t="s">
        <v>324</v>
      </c>
      <c r="H184" s="204"/>
      <c r="I184" s="205">
        <f t="shared" si="33"/>
        <v>0</v>
      </c>
      <c r="J184" s="205">
        <f t="shared" si="33"/>
        <v>0</v>
      </c>
      <c r="K184" s="205">
        <f t="shared" si="33"/>
        <v>0</v>
      </c>
      <c r="L184" s="374"/>
      <c r="M184" s="374"/>
      <c r="N184" s="374"/>
    </row>
    <row r="185" spans="2:14" ht="14.25" customHeight="1" hidden="1">
      <c r="B185" s="206" t="s">
        <v>325</v>
      </c>
      <c r="C185" s="395"/>
      <c r="D185" s="204" t="s">
        <v>225</v>
      </c>
      <c r="E185" s="204" t="s">
        <v>239</v>
      </c>
      <c r="F185" s="209" t="s">
        <v>328</v>
      </c>
      <c r="G185" s="204" t="s">
        <v>326</v>
      </c>
      <c r="H185" s="204"/>
      <c r="I185" s="205">
        <f t="shared" si="33"/>
        <v>0</v>
      </c>
      <c r="J185" s="205">
        <f t="shared" si="33"/>
        <v>0</v>
      </c>
      <c r="K185" s="205">
        <f t="shared" si="33"/>
        <v>0</v>
      </c>
      <c r="L185" s="374"/>
      <c r="M185" s="374"/>
      <c r="N185" s="374"/>
    </row>
    <row r="186" spans="2:14" ht="14.25" customHeight="1" hidden="1">
      <c r="B186" s="206" t="s">
        <v>316</v>
      </c>
      <c r="C186" s="395"/>
      <c r="D186" s="204" t="s">
        <v>225</v>
      </c>
      <c r="E186" s="204" t="s">
        <v>239</v>
      </c>
      <c r="F186" s="209" t="s">
        <v>328</v>
      </c>
      <c r="G186" s="204" t="s">
        <v>326</v>
      </c>
      <c r="H186" s="204" t="s">
        <v>349</v>
      </c>
      <c r="I186" s="205"/>
      <c r="J186" s="205"/>
      <c r="K186" s="205"/>
      <c r="L186" s="374"/>
      <c r="M186" s="374"/>
      <c r="N186" s="374"/>
    </row>
    <row r="187" spans="2:14" ht="40.5" customHeight="1">
      <c r="B187" s="226" t="s">
        <v>375</v>
      </c>
      <c r="C187" s="417"/>
      <c r="D187" s="204" t="s">
        <v>225</v>
      </c>
      <c r="E187" s="204" t="s">
        <v>239</v>
      </c>
      <c r="F187" s="209" t="s">
        <v>376</v>
      </c>
      <c r="G187" s="204"/>
      <c r="H187" s="204"/>
      <c r="I187" s="205">
        <f>I188+I191</f>
        <v>379.9</v>
      </c>
      <c r="J187" s="205">
        <f>J188+J191</f>
        <v>379.9</v>
      </c>
      <c r="K187" s="205">
        <f>K188+K191</f>
        <v>379.9</v>
      </c>
      <c r="L187" s="374"/>
      <c r="M187" s="374"/>
      <c r="N187" s="374"/>
    </row>
    <row r="188" spans="2:14" ht="31.5" customHeight="1">
      <c r="B188" s="210" t="s">
        <v>323</v>
      </c>
      <c r="C188" s="417"/>
      <c r="D188" s="204" t="s">
        <v>225</v>
      </c>
      <c r="E188" s="204" t="s">
        <v>239</v>
      </c>
      <c r="F188" s="209" t="s">
        <v>376</v>
      </c>
      <c r="G188" s="204" t="s">
        <v>324</v>
      </c>
      <c r="H188" s="204"/>
      <c r="I188" s="205">
        <f aca="true" t="shared" si="34" ref="I188:K189">I189</f>
        <v>379.9</v>
      </c>
      <c r="J188" s="205">
        <f t="shared" si="34"/>
        <v>379.9</v>
      </c>
      <c r="K188" s="205">
        <f t="shared" si="34"/>
        <v>379.9</v>
      </c>
      <c r="L188" s="374"/>
      <c r="M188" s="374"/>
      <c r="N188" s="374"/>
    </row>
    <row r="189" spans="2:14" ht="14.25" customHeight="1">
      <c r="B189" s="206" t="s">
        <v>325</v>
      </c>
      <c r="C189" s="417"/>
      <c r="D189" s="204" t="s">
        <v>225</v>
      </c>
      <c r="E189" s="204" t="s">
        <v>239</v>
      </c>
      <c r="F189" s="209" t="s">
        <v>376</v>
      </c>
      <c r="G189" s="204" t="s">
        <v>326</v>
      </c>
      <c r="H189" s="204"/>
      <c r="I189" s="205">
        <f t="shared" si="34"/>
        <v>379.9</v>
      </c>
      <c r="J189" s="205">
        <f t="shared" si="34"/>
        <v>379.9</v>
      </c>
      <c r="K189" s="205">
        <f t="shared" si="34"/>
        <v>379.9</v>
      </c>
      <c r="L189" s="374"/>
      <c r="M189" s="374"/>
      <c r="N189" s="374"/>
    </row>
    <row r="190" spans="2:14" ht="12.75" customHeight="1">
      <c r="B190" s="206" t="s">
        <v>316</v>
      </c>
      <c r="C190" s="417"/>
      <c r="D190" s="204" t="s">
        <v>225</v>
      </c>
      <c r="E190" s="204" t="s">
        <v>239</v>
      </c>
      <c r="F190" s="209" t="s">
        <v>376</v>
      </c>
      <c r="G190" s="204" t="s">
        <v>326</v>
      </c>
      <c r="H190" s="204">
        <v>3</v>
      </c>
      <c r="I190" s="205">
        <v>379.9</v>
      </c>
      <c r="J190" s="205">
        <v>379.9</v>
      </c>
      <c r="K190" s="205">
        <v>379.9</v>
      </c>
      <c r="L190" s="374"/>
      <c r="M190" s="374"/>
      <c r="N190" s="374"/>
    </row>
    <row r="191" spans="2:14" ht="14.25" customHeight="1" hidden="1">
      <c r="B191" s="211" t="s">
        <v>331</v>
      </c>
      <c r="C191" s="417"/>
      <c r="D191" s="204" t="s">
        <v>225</v>
      </c>
      <c r="E191" s="204" t="s">
        <v>239</v>
      </c>
      <c r="F191" s="209" t="s">
        <v>376</v>
      </c>
      <c r="G191" s="244">
        <v>200</v>
      </c>
      <c r="H191" s="204"/>
      <c r="I191" s="205">
        <f aca="true" t="shared" si="35" ref="I191:K192">I192</f>
        <v>0</v>
      </c>
      <c r="J191" s="205">
        <f t="shared" si="35"/>
        <v>0</v>
      </c>
      <c r="K191" s="205">
        <f t="shared" si="35"/>
        <v>0</v>
      </c>
      <c r="L191" s="374"/>
      <c r="M191" s="374"/>
      <c r="N191" s="374"/>
    </row>
    <row r="192" spans="2:14" ht="12.75" customHeight="1" hidden="1">
      <c r="B192" s="211" t="s">
        <v>333</v>
      </c>
      <c r="C192" s="417"/>
      <c r="D192" s="204" t="s">
        <v>225</v>
      </c>
      <c r="E192" s="204" t="s">
        <v>239</v>
      </c>
      <c r="F192" s="209" t="s">
        <v>376</v>
      </c>
      <c r="G192" s="244">
        <v>240</v>
      </c>
      <c r="H192" s="204"/>
      <c r="I192" s="205">
        <f t="shared" si="35"/>
        <v>0</v>
      </c>
      <c r="J192" s="205">
        <f t="shared" si="35"/>
        <v>0</v>
      </c>
      <c r="K192" s="205">
        <f t="shared" si="35"/>
        <v>0</v>
      </c>
      <c r="L192" s="374"/>
      <c r="M192" s="374"/>
      <c r="N192" s="374"/>
    </row>
    <row r="193" spans="2:14" ht="12.75" customHeight="1" hidden="1">
      <c r="B193" s="206" t="s">
        <v>316</v>
      </c>
      <c r="C193" s="417"/>
      <c r="D193" s="204" t="s">
        <v>225</v>
      </c>
      <c r="E193" s="204" t="s">
        <v>239</v>
      </c>
      <c r="F193" s="209" t="s">
        <v>376</v>
      </c>
      <c r="G193" s="244">
        <v>240</v>
      </c>
      <c r="H193" s="204" t="s">
        <v>377</v>
      </c>
      <c r="I193" s="205"/>
      <c r="J193" s="205"/>
      <c r="K193" s="205"/>
      <c r="L193" s="374"/>
      <c r="M193" s="374"/>
      <c r="N193" s="374"/>
    </row>
    <row r="194" spans="2:14" ht="14.25" customHeight="1">
      <c r="B194" s="208" t="s">
        <v>380</v>
      </c>
      <c r="C194" s="417"/>
      <c r="D194" s="204" t="s">
        <v>225</v>
      </c>
      <c r="E194" s="204" t="s">
        <v>239</v>
      </c>
      <c r="F194" s="209" t="s">
        <v>381</v>
      </c>
      <c r="G194" s="204"/>
      <c r="H194" s="204"/>
      <c r="I194" s="205">
        <f>I195+I198</f>
        <v>373.3</v>
      </c>
      <c r="J194" s="205">
        <f>J195+J198</f>
        <v>373.3</v>
      </c>
      <c r="K194" s="205">
        <f>K195+K198</f>
        <v>373.3</v>
      </c>
      <c r="L194" s="374"/>
      <c r="M194" s="374"/>
      <c r="N194" s="374"/>
    </row>
    <row r="195" spans="2:14" ht="30.75" customHeight="1">
      <c r="B195" s="210" t="s">
        <v>323</v>
      </c>
      <c r="C195" s="393"/>
      <c r="D195" s="204" t="s">
        <v>225</v>
      </c>
      <c r="E195" s="204" t="s">
        <v>239</v>
      </c>
      <c r="F195" s="209" t="s">
        <v>381</v>
      </c>
      <c r="G195" s="204" t="s">
        <v>324</v>
      </c>
      <c r="H195" s="204"/>
      <c r="I195" s="205">
        <f aca="true" t="shared" si="36" ref="I195:K196">I196</f>
        <v>373.3</v>
      </c>
      <c r="J195" s="205">
        <f t="shared" si="36"/>
        <v>373.3</v>
      </c>
      <c r="K195" s="205">
        <f t="shared" si="36"/>
        <v>373.3</v>
      </c>
      <c r="L195" s="374"/>
      <c r="M195" s="374"/>
      <c r="N195" s="374"/>
    </row>
    <row r="196" spans="2:14" ht="12.75" customHeight="1">
      <c r="B196" s="206" t="s">
        <v>325</v>
      </c>
      <c r="C196" s="393"/>
      <c r="D196" s="204" t="s">
        <v>225</v>
      </c>
      <c r="E196" s="204" t="s">
        <v>239</v>
      </c>
      <c r="F196" s="209" t="s">
        <v>381</v>
      </c>
      <c r="G196" s="204" t="s">
        <v>326</v>
      </c>
      <c r="H196" s="204"/>
      <c r="I196" s="205">
        <f t="shared" si="36"/>
        <v>373.3</v>
      </c>
      <c r="J196" s="205">
        <f t="shared" si="36"/>
        <v>373.3</v>
      </c>
      <c r="K196" s="205">
        <f t="shared" si="36"/>
        <v>373.3</v>
      </c>
      <c r="L196" s="374"/>
      <c r="M196" s="374"/>
      <c r="N196" s="374"/>
    </row>
    <row r="197" spans="2:14" ht="12.75" customHeight="1">
      <c r="B197" s="206" t="s">
        <v>316</v>
      </c>
      <c r="C197" s="393"/>
      <c r="D197" s="204" t="s">
        <v>225</v>
      </c>
      <c r="E197" s="204" t="s">
        <v>239</v>
      </c>
      <c r="F197" s="209" t="s">
        <v>381</v>
      </c>
      <c r="G197" s="204" t="s">
        <v>326</v>
      </c>
      <c r="H197" s="204" t="s">
        <v>377</v>
      </c>
      <c r="I197" s="205">
        <v>373.3</v>
      </c>
      <c r="J197" s="205">
        <v>373.3</v>
      </c>
      <c r="K197" s="205">
        <v>373.3</v>
      </c>
      <c r="L197" s="374"/>
      <c r="M197" s="374"/>
      <c r="N197" s="374"/>
    </row>
    <row r="198" spans="2:14" ht="12.75" customHeight="1" hidden="1">
      <c r="B198" s="211" t="s">
        <v>331</v>
      </c>
      <c r="C198" s="393"/>
      <c r="D198" s="204" t="s">
        <v>225</v>
      </c>
      <c r="E198" s="204" t="s">
        <v>239</v>
      </c>
      <c r="F198" s="209" t="s">
        <v>381</v>
      </c>
      <c r="G198" s="204" t="s">
        <v>332</v>
      </c>
      <c r="H198" s="204"/>
      <c r="I198" s="205">
        <f aca="true" t="shared" si="37" ref="I198:K199">I199</f>
        <v>0</v>
      </c>
      <c r="J198" s="205">
        <f t="shared" si="37"/>
        <v>0</v>
      </c>
      <c r="K198" s="205">
        <f t="shared" si="37"/>
        <v>0</v>
      </c>
      <c r="L198" s="374"/>
      <c r="M198" s="374"/>
      <c r="N198" s="374"/>
    </row>
    <row r="199" spans="2:14" ht="12.75" customHeight="1" hidden="1">
      <c r="B199" s="211" t="s">
        <v>333</v>
      </c>
      <c r="C199" s="393"/>
      <c r="D199" s="204" t="s">
        <v>225</v>
      </c>
      <c r="E199" s="204" t="s">
        <v>239</v>
      </c>
      <c r="F199" s="209" t="s">
        <v>381</v>
      </c>
      <c r="G199" s="204" t="s">
        <v>334</v>
      </c>
      <c r="H199" s="204"/>
      <c r="I199" s="205">
        <f t="shared" si="37"/>
        <v>0</v>
      </c>
      <c r="J199" s="205">
        <f t="shared" si="37"/>
        <v>0</v>
      </c>
      <c r="K199" s="205">
        <f t="shared" si="37"/>
        <v>0</v>
      </c>
      <c r="L199" s="374"/>
      <c r="M199" s="374"/>
      <c r="N199" s="374"/>
    </row>
    <row r="200" spans="2:14" ht="12.75" customHeight="1" hidden="1">
      <c r="B200" s="206" t="s">
        <v>316</v>
      </c>
      <c r="C200" s="393"/>
      <c r="D200" s="204" t="s">
        <v>225</v>
      </c>
      <c r="E200" s="204" t="s">
        <v>239</v>
      </c>
      <c r="F200" s="209" t="s">
        <v>381</v>
      </c>
      <c r="G200" s="204" t="s">
        <v>334</v>
      </c>
      <c r="H200" s="204">
        <v>3</v>
      </c>
      <c r="I200" s="205"/>
      <c r="J200" s="205"/>
      <c r="K200" s="205"/>
      <c r="L200" s="374"/>
      <c r="M200" s="374"/>
      <c r="N200" s="374"/>
    </row>
    <row r="201" spans="2:14" ht="28.5" hidden="1">
      <c r="B201" s="206" t="s">
        <v>393</v>
      </c>
      <c r="C201" s="393"/>
      <c r="D201" s="204" t="s">
        <v>225</v>
      </c>
      <c r="E201" s="204" t="s">
        <v>239</v>
      </c>
      <c r="F201" s="209" t="s">
        <v>394</v>
      </c>
      <c r="G201" s="204"/>
      <c r="H201" s="204"/>
      <c r="I201" s="205">
        <f aca="true" t="shared" si="38" ref="I201:K203">I202</f>
        <v>0</v>
      </c>
      <c r="J201" s="205">
        <f t="shared" si="38"/>
        <v>0</v>
      </c>
      <c r="K201" s="205">
        <f t="shared" si="38"/>
        <v>0</v>
      </c>
      <c r="L201" s="374"/>
      <c r="M201" s="374"/>
      <c r="N201" s="374"/>
    </row>
    <row r="202" spans="2:14" ht="12.75" customHeight="1" hidden="1">
      <c r="B202" s="211" t="s">
        <v>331</v>
      </c>
      <c r="C202" s="393"/>
      <c r="D202" s="204" t="s">
        <v>225</v>
      </c>
      <c r="E202" s="204" t="s">
        <v>239</v>
      </c>
      <c r="F202" s="209" t="s">
        <v>394</v>
      </c>
      <c r="G202" s="204" t="s">
        <v>332</v>
      </c>
      <c r="H202" s="204"/>
      <c r="I202" s="205">
        <f t="shared" si="38"/>
        <v>0</v>
      </c>
      <c r="J202" s="205">
        <f t="shared" si="38"/>
        <v>0</v>
      </c>
      <c r="K202" s="205">
        <f t="shared" si="38"/>
        <v>0</v>
      </c>
      <c r="L202" s="374"/>
      <c r="M202" s="374"/>
      <c r="N202" s="374"/>
    </row>
    <row r="203" spans="2:14" ht="12.75" customHeight="1" hidden="1">
      <c r="B203" s="211" t="s">
        <v>333</v>
      </c>
      <c r="C203" s="393"/>
      <c r="D203" s="204" t="s">
        <v>225</v>
      </c>
      <c r="E203" s="204" t="s">
        <v>239</v>
      </c>
      <c r="F203" s="209" t="s">
        <v>394</v>
      </c>
      <c r="G203" s="204" t="s">
        <v>334</v>
      </c>
      <c r="H203" s="204"/>
      <c r="I203" s="205">
        <f t="shared" si="38"/>
        <v>0</v>
      </c>
      <c r="J203" s="205">
        <f t="shared" si="38"/>
        <v>0</v>
      </c>
      <c r="K203" s="205">
        <f t="shared" si="38"/>
        <v>0</v>
      </c>
      <c r="L203" s="374"/>
      <c r="M203" s="374"/>
      <c r="N203" s="374"/>
    </row>
    <row r="204" spans="2:14" ht="12.75" customHeight="1" hidden="1">
      <c r="B204" s="206" t="s">
        <v>316</v>
      </c>
      <c r="C204" s="393"/>
      <c r="D204" s="204" t="s">
        <v>225</v>
      </c>
      <c r="E204" s="204" t="s">
        <v>239</v>
      </c>
      <c r="F204" s="209" t="s">
        <v>394</v>
      </c>
      <c r="G204" s="204" t="s">
        <v>334</v>
      </c>
      <c r="H204" s="204" t="s">
        <v>377</v>
      </c>
      <c r="I204" s="205"/>
      <c r="J204" s="205"/>
      <c r="K204" s="205"/>
      <c r="L204" s="374"/>
      <c r="M204" s="374"/>
      <c r="N204" s="374"/>
    </row>
    <row r="205" spans="2:14" ht="28.5">
      <c r="B205" s="210" t="s">
        <v>386</v>
      </c>
      <c r="C205" s="393"/>
      <c r="D205" s="204" t="s">
        <v>225</v>
      </c>
      <c r="E205" s="204" t="s">
        <v>239</v>
      </c>
      <c r="F205" s="209" t="s">
        <v>387</v>
      </c>
      <c r="G205" s="204"/>
      <c r="H205" s="204"/>
      <c r="I205" s="205">
        <f>I209+I217+I206+I212</f>
        <v>2186.4</v>
      </c>
      <c r="J205" s="205">
        <f>J209+J217+J206+J212</f>
        <v>184</v>
      </c>
      <c r="K205" s="205">
        <f>K209+K217+K206+K212</f>
        <v>1494</v>
      </c>
      <c r="L205" s="374"/>
      <c r="M205" s="374"/>
      <c r="N205" s="374"/>
    </row>
    <row r="206" spans="2:14" ht="31.5" customHeight="1">
      <c r="B206" s="210" t="s">
        <v>323</v>
      </c>
      <c r="C206" s="397"/>
      <c r="D206" s="204" t="s">
        <v>225</v>
      </c>
      <c r="E206" s="204" t="s">
        <v>239</v>
      </c>
      <c r="F206" s="209" t="s">
        <v>387</v>
      </c>
      <c r="G206" s="244"/>
      <c r="H206" s="244"/>
      <c r="I206" s="205">
        <f aca="true" t="shared" si="39" ref="I206:K207">I207</f>
        <v>145.9</v>
      </c>
      <c r="J206" s="205">
        <f t="shared" si="39"/>
        <v>154</v>
      </c>
      <c r="K206" s="205">
        <f t="shared" si="39"/>
        <v>168</v>
      </c>
      <c r="L206" s="374"/>
      <c r="M206" s="374"/>
      <c r="N206" s="374"/>
    </row>
    <row r="207" spans="2:14" ht="12.75" customHeight="1">
      <c r="B207" s="206" t="s">
        <v>325</v>
      </c>
      <c r="C207" s="397"/>
      <c r="D207" s="204" t="s">
        <v>225</v>
      </c>
      <c r="E207" s="204" t="s">
        <v>239</v>
      </c>
      <c r="F207" s="209" t="s">
        <v>387</v>
      </c>
      <c r="G207" s="244">
        <v>100</v>
      </c>
      <c r="H207" s="244"/>
      <c r="I207" s="205">
        <f t="shared" si="39"/>
        <v>145.9</v>
      </c>
      <c r="J207" s="205">
        <f t="shared" si="39"/>
        <v>154</v>
      </c>
      <c r="K207" s="205">
        <f t="shared" si="39"/>
        <v>168</v>
      </c>
      <c r="L207" s="374"/>
      <c r="M207" s="374"/>
      <c r="N207" s="374"/>
    </row>
    <row r="208" spans="2:14" ht="12.75" customHeight="1">
      <c r="B208" s="206" t="s">
        <v>315</v>
      </c>
      <c r="C208" s="397"/>
      <c r="D208" s="204" t="s">
        <v>225</v>
      </c>
      <c r="E208" s="204" t="s">
        <v>239</v>
      </c>
      <c r="F208" s="209" t="s">
        <v>387</v>
      </c>
      <c r="G208" s="244">
        <v>120</v>
      </c>
      <c r="H208" s="244">
        <v>2</v>
      </c>
      <c r="I208" s="205">
        <v>145.9</v>
      </c>
      <c r="J208" s="205">
        <v>154</v>
      </c>
      <c r="K208" s="205">
        <v>168</v>
      </c>
      <c r="L208" s="374"/>
      <c r="M208" s="374"/>
      <c r="N208" s="374"/>
    </row>
    <row r="209" spans="2:14" ht="12.75" customHeight="1">
      <c r="B209" s="211" t="s">
        <v>331</v>
      </c>
      <c r="C209" s="397"/>
      <c r="D209" s="204" t="s">
        <v>225</v>
      </c>
      <c r="E209" s="204" t="s">
        <v>239</v>
      </c>
      <c r="F209" s="209" t="s">
        <v>387</v>
      </c>
      <c r="G209" s="244">
        <v>200</v>
      </c>
      <c r="H209" s="244"/>
      <c r="I209" s="205">
        <f aca="true" t="shared" si="40" ref="I209:K210">I210</f>
        <v>1807.8</v>
      </c>
      <c r="J209" s="205">
        <f t="shared" si="40"/>
        <v>0</v>
      </c>
      <c r="K209" s="205">
        <f t="shared" si="40"/>
        <v>1106</v>
      </c>
      <c r="L209" s="374"/>
      <c r="M209" s="374"/>
      <c r="N209" s="374"/>
    </row>
    <row r="210" spans="2:14" ht="14.25" customHeight="1">
      <c r="B210" s="211" t="s">
        <v>333</v>
      </c>
      <c r="C210" s="393"/>
      <c r="D210" s="204" t="s">
        <v>225</v>
      </c>
      <c r="E210" s="204" t="s">
        <v>239</v>
      </c>
      <c r="F210" s="209" t="s">
        <v>387</v>
      </c>
      <c r="G210" s="244">
        <v>240</v>
      </c>
      <c r="H210" s="244"/>
      <c r="I210" s="205">
        <f t="shared" si="40"/>
        <v>1807.8</v>
      </c>
      <c r="J210" s="205">
        <f t="shared" si="40"/>
        <v>0</v>
      </c>
      <c r="K210" s="205">
        <f t="shared" si="40"/>
        <v>1106</v>
      </c>
      <c r="L210" s="374"/>
      <c r="M210" s="374"/>
      <c r="N210" s="374"/>
    </row>
    <row r="211" spans="2:14" ht="12" customHeight="1">
      <c r="B211" s="206" t="s">
        <v>315</v>
      </c>
      <c r="C211" s="393"/>
      <c r="D211" s="204" t="s">
        <v>225</v>
      </c>
      <c r="E211" s="204" t="s">
        <v>239</v>
      </c>
      <c r="F211" s="209" t="s">
        <v>387</v>
      </c>
      <c r="G211" s="244">
        <v>240</v>
      </c>
      <c r="H211" s="244">
        <v>2</v>
      </c>
      <c r="I211" s="205">
        <v>1807.8</v>
      </c>
      <c r="J211" s="205"/>
      <c r="K211" s="205">
        <v>1106</v>
      </c>
      <c r="L211" s="374"/>
      <c r="M211" s="374"/>
      <c r="N211" s="374"/>
    </row>
    <row r="212" spans="2:14" ht="12.75" customHeight="1">
      <c r="B212" s="206" t="s">
        <v>362</v>
      </c>
      <c r="C212" s="393"/>
      <c r="D212" s="204" t="s">
        <v>225</v>
      </c>
      <c r="E212" s="204" t="s">
        <v>239</v>
      </c>
      <c r="F212" s="209" t="s">
        <v>387</v>
      </c>
      <c r="G212" s="244">
        <v>300</v>
      </c>
      <c r="H212" s="244"/>
      <c r="I212" s="205">
        <f>I215+I214</f>
        <v>200</v>
      </c>
      <c r="J212" s="205">
        <f>J215</f>
        <v>0</v>
      </c>
      <c r="K212" s="205">
        <f>K215</f>
        <v>200</v>
      </c>
      <c r="L212" s="374"/>
      <c r="M212" s="374"/>
      <c r="N212" s="374"/>
    </row>
    <row r="213" spans="2:14" ht="12.75" customHeight="1" hidden="1">
      <c r="B213" s="420" t="s">
        <v>364</v>
      </c>
      <c r="C213" s="393"/>
      <c r="D213" s="204" t="s">
        <v>225</v>
      </c>
      <c r="E213" s="204" t="s">
        <v>239</v>
      </c>
      <c r="F213" s="209" t="s">
        <v>387</v>
      </c>
      <c r="G213" s="244">
        <v>320</v>
      </c>
      <c r="H213" s="244"/>
      <c r="I213" s="205">
        <f>I214</f>
        <v>0</v>
      </c>
      <c r="J213" s="205">
        <f>J214</f>
        <v>0</v>
      </c>
      <c r="K213" s="205">
        <f>K214</f>
        <v>0</v>
      </c>
      <c r="L213" s="374"/>
      <c r="M213" s="374"/>
      <c r="N213" s="374"/>
    </row>
    <row r="214" spans="2:14" ht="12.75" customHeight="1" hidden="1">
      <c r="B214" s="206" t="s">
        <v>315</v>
      </c>
      <c r="C214" s="393"/>
      <c r="D214" s="204" t="s">
        <v>225</v>
      </c>
      <c r="E214" s="204" t="s">
        <v>239</v>
      </c>
      <c r="F214" s="209" t="s">
        <v>387</v>
      </c>
      <c r="G214" s="244">
        <v>320</v>
      </c>
      <c r="H214" s="244">
        <v>2</v>
      </c>
      <c r="I214" s="205"/>
      <c r="J214" s="205"/>
      <c r="K214" s="205"/>
      <c r="L214" s="374"/>
      <c r="M214" s="374"/>
      <c r="N214" s="374"/>
    </row>
    <row r="215" spans="2:14" ht="12.75" customHeight="1">
      <c r="B215" s="206" t="s">
        <v>388</v>
      </c>
      <c r="C215" s="393"/>
      <c r="D215" s="204" t="s">
        <v>225</v>
      </c>
      <c r="E215" s="204" t="s">
        <v>239</v>
      </c>
      <c r="F215" s="209" t="s">
        <v>387</v>
      </c>
      <c r="G215" s="244">
        <v>360</v>
      </c>
      <c r="H215" s="244"/>
      <c r="I215" s="205">
        <f>I216</f>
        <v>200</v>
      </c>
      <c r="J215" s="205">
        <f>J216</f>
        <v>0</v>
      </c>
      <c r="K215" s="205">
        <f>K216</f>
        <v>200</v>
      </c>
      <c r="L215" s="374"/>
      <c r="M215" s="374"/>
      <c r="N215" s="374"/>
    </row>
    <row r="216" spans="2:14" ht="12.75" customHeight="1">
      <c r="B216" s="206" t="s">
        <v>315</v>
      </c>
      <c r="C216" s="393"/>
      <c r="D216" s="204" t="s">
        <v>225</v>
      </c>
      <c r="E216" s="204" t="s">
        <v>239</v>
      </c>
      <c r="F216" s="209" t="s">
        <v>387</v>
      </c>
      <c r="G216" s="244">
        <v>360</v>
      </c>
      <c r="H216" s="244">
        <v>2</v>
      </c>
      <c r="I216" s="205">
        <v>200</v>
      </c>
      <c r="J216" s="205"/>
      <c r="K216" s="205">
        <v>200</v>
      </c>
      <c r="L216" s="374"/>
      <c r="M216" s="374"/>
      <c r="N216" s="374"/>
    </row>
    <row r="217" spans="2:14" ht="12.75" customHeight="1">
      <c r="B217" s="211" t="s">
        <v>335</v>
      </c>
      <c r="C217" s="393"/>
      <c r="D217" s="204" t="s">
        <v>225</v>
      </c>
      <c r="E217" s="204" t="s">
        <v>239</v>
      </c>
      <c r="F217" s="209" t="s">
        <v>387</v>
      </c>
      <c r="G217" s="204" t="s">
        <v>336</v>
      </c>
      <c r="H217" s="204"/>
      <c r="I217" s="205">
        <f>I220+I218</f>
        <v>32.7</v>
      </c>
      <c r="J217" s="205">
        <f>J219</f>
        <v>30</v>
      </c>
      <c r="K217" s="205">
        <f>K219</f>
        <v>20</v>
      </c>
      <c r="L217" s="374"/>
      <c r="M217" s="374"/>
      <c r="N217" s="374"/>
    </row>
    <row r="218" spans="2:14" ht="12.75" customHeight="1" hidden="1">
      <c r="B218" s="421" t="s">
        <v>389</v>
      </c>
      <c r="C218" s="393"/>
      <c r="D218" s="204" t="s">
        <v>225</v>
      </c>
      <c r="E218" s="204" t="s">
        <v>239</v>
      </c>
      <c r="F218" s="209" t="s">
        <v>387</v>
      </c>
      <c r="G218" s="204" t="s">
        <v>390</v>
      </c>
      <c r="H218" s="204" t="s">
        <v>339</v>
      </c>
      <c r="I218" s="205"/>
      <c r="J218" s="205"/>
      <c r="K218" s="205"/>
      <c r="L218" s="374"/>
      <c r="M218" s="374"/>
      <c r="N218" s="374"/>
    </row>
    <row r="219" spans="2:14" ht="14.25" customHeight="1">
      <c r="B219" s="211" t="s">
        <v>337</v>
      </c>
      <c r="C219" s="393"/>
      <c r="D219" s="204" t="s">
        <v>225</v>
      </c>
      <c r="E219" s="204" t="s">
        <v>239</v>
      </c>
      <c r="F219" s="209" t="s">
        <v>387</v>
      </c>
      <c r="G219" s="204" t="s">
        <v>338</v>
      </c>
      <c r="H219" s="204"/>
      <c r="I219" s="205">
        <f>I220</f>
        <v>32.7</v>
      </c>
      <c r="J219" s="205">
        <f>J220</f>
        <v>30</v>
      </c>
      <c r="K219" s="205">
        <f>K220</f>
        <v>20</v>
      </c>
      <c r="L219" s="374"/>
      <c r="M219" s="374"/>
      <c r="N219" s="374"/>
    </row>
    <row r="220" spans="2:14" ht="12.75" customHeight="1">
      <c r="B220" s="206" t="s">
        <v>315</v>
      </c>
      <c r="C220" s="390"/>
      <c r="D220" s="204" t="s">
        <v>225</v>
      </c>
      <c r="E220" s="204" t="s">
        <v>239</v>
      </c>
      <c r="F220" s="209" t="s">
        <v>387</v>
      </c>
      <c r="G220" s="204" t="s">
        <v>338</v>
      </c>
      <c r="H220" s="204" t="s">
        <v>339</v>
      </c>
      <c r="I220" s="205">
        <v>32.7</v>
      </c>
      <c r="J220" s="205">
        <v>30</v>
      </c>
      <c r="K220" s="205">
        <v>20</v>
      </c>
      <c r="L220" s="374"/>
      <c r="M220" s="374"/>
      <c r="N220" s="374"/>
    </row>
    <row r="221" spans="2:14" ht="40.5" customHeight="1">
      <c r="B221" s="226" t="s">
        <v>395</v>
      </c>
      <c r="C221" s="390"/>
      <c r="D221" s="204" t="s">
        <v>225</v>
      </c>
      <c r="E221" s="204" t="s">
        <v>239</v>
      </c>
      <c r="F221" s="204" t="s">
        <v>396</v>
      </c>
      <c r="G221" s="204"/>
      <c r="H221" s="204"/>
      <c r="I221" s="205">
        <f>I222+I225+I228</f>
        <v>10242</v>
      </c>
      <c r="J221" s="205">
        <f>J222+J225+J228</f>
        <v>7974.9</v>
      </c>
      <c r="K221" s="205">
        <f>K222+K225+K228</f>
        <v>10710</v>
      </c>
      <c r="L221" s="374"/>
      <c r="M221" s="374"/>
      <c r="N221" s="374"/>
    </row>
    <row r="222" spans="2:14" ht="40.5" customHeight="1">
      <c r="B222" s="210" t="s">
        <v>323</v>
      </c>
      <c r="C222" s="393"/>
      <c r="D222" s="204" t="s">
        <v>225</v>
      </c>
      <c r="E222" s="204" t="s">
        <v>239</v>
      </c>
      <c r="F222" s="204" t="s">
        <v>396</v>
      </c>
      <c r="G222" s="204" t="s">
        <v>324</v>
      </c>
      <c r="H222" s="204"/>
      <c r="I222" s="205">
        <f aca="true" t="shared" si="41" ref="I222:K223">I223</f>
        <v>7053.7</v>
      </c>
      <c r="J222" s="205">
        <f t="shared" si="41"/>
        <v>7442</v>
      </c>
      <c r="K222" s="205">
        <f t="shared" si="41"/>
        <v>8200</v>
      </c>
      <c r="L222" s="374"/>
      <c r="M222" s="374"/>
      <c r="N222" s="374"/>
    </row>
    <row r="223" spans="2:14" ht="12.75" customHeight="1">
      <c r="B223" s="206" t="s">
        <v>397</v>
      </c>
      <c r="C223" s="393"/>
      <c r="D223" s="204" t="s">
        <v>225</v>
      </c>
      <c r="E223" s="204" t="s">
        <v>239</v>
      </c>
      <c r="F223" s="204" t="s">
        <v>396</v>
      </c>
      <c r="G223" s="204" t="s">
        <v>398</v>
      </c>
      <c r="H223" s="204"/>
      <c r="I223" s="205">
        <f t="shared" si="41"/>
        <v>7053.7</v>
      </c>
      <c r="J223" s="205">
        <f t="shared" si="41"/>
        <v>7442</v>
      </c>
      <c r="K223" s="205">
        <f t="shared" si="41"/>
        <v>8200</v>
      </c>
      <c r="L223" s="374"/>
      <c r="M223" s="374"/>
      <c r="N223" s="374"/>
    </row>
    <row r="224" spans="2:14" ht="12.75" customHeight="1">
      <c r="B224" s="206" t="s">
        <v>315</v>
      </c>
      <c r="C224" s="393"/>
      <c r="D224" s="204" t="s">
        <v>225</v>
      </c>
      <c r="E224" s="204" t="s">
        <v>239</v>
      </c>
      <c r="F224" s="204" t="s">
        <v>396</v>
      </c>
      <c r="G224" s="204" t="s">
        <v>398</v>
      </c>
      <c r="H224" s="204" t="s">
        <v>339</v>
      </c>
      <c r="I224" s="205">
        <v>7053.7</v>
      </c>
      <c r="J224" s="205">
        <v>7442</v>
      </c>
      <c r="K224" s="205">
        <v>8200</v>
      </c>
      <c r="L224" s="374"/>
      <c r="M224" s="374"/>
      <c r="N224" s="374"/>
    </row>
    <row r="225" spans="2:14" ht="12.75" customHeight="1">
      <c r="B225" s="211" t="s">
        <v>331</v>
      </c>
      <c r="C225" s="398"/>
      <c r="D225" s="204" t="s">
        <v>225</v>
      </c>
      <c r="E225" s="204" t="s">
        <v>239</v>
      </c>
      <c r="F225" s="204" t="s">
        <v>396</v>
      </c>
      <c r="G225" s="204" t="s">
        <v>332</v>
      </c>
      <c r="H225" s="204"/>
      <c r="I225" s="205">
        <f aca="true" t="shared" si="42" ref="I225:K226">I226</f>
        <v>3176.4</v>
      </c>
      <c r="J225" s="205">
        <f t="shared" si="42"/>
        <v>517.9</v>
      </c>
      <c r="K225" s="205">
        <f t="shared" si="42"/>
        <v>2500</v>
      </c>
      <c r="L225" s="374"/>
      <c r="M225" s="374"/>
      <c r="N225" s="374"/>
    </row>
    <row r="226" spans="2:14" ht="12.75" customHeight="1">
      <c r="B226" s="211" t="s">
        <v>333</v>
      </c>
      <c r="C226" s="393"/>
      <c r="D226" s="204" t="s">
        <v>225</v>
      </c>
      <c r="E226" s="204" t="s">
        <v>239</v>
      </c>
      <c r="F226" s="204" t="s">
        <v>396</v>
      </c>
      <c r="G226" s="204" t="s">
        <v>334</v>
      </c>
      <c r="H226" s="204"/>
      <c r="I226" s="205">
        <f t="shared" si="42"/>
        <v>3176.4</v>
      </c>
      <c r="J226" s="205">
        <f t="shared" si="42"/>
        <v>517.9</v>
      </c>
      <c r="K226" s="205">
        <f t="shared" si="42"/>
        <v>2500</v>
      </c>
      <c r="L226" s="374"/>
      <c r="M226" s="374"/>
      <c r="N226" s="374"/>
    </row>
    <row r="227" spans="2:14" ht="12.75" customHeight="1">
      <c r="B227" s="206" t="s">
        <v>315</v>
      </c>
      <c r="C227" s="390"/>
      <c r="D227" s="204" t="s">
        <v>225</v>
      </c>
      <c r="E227" s="204" t="s">
        <v>239</v>
      </c>
      <c r="F227" s="204" t="s">
        <v>396</v>
      </c>
      <c r="G227" s="204" t="s">
        <v>334</v>
      </c>
      <c r="H227" s="204" t="s">
        <v>339</v>
      </c>
      <c r="I227" s="205">
        <v>3176.4</v>
      </c>
      <c r="J227" s="205">
        <v>517.9</v>
      </c>
      <c r="K227" s="205">
        <v>2500</v>
      </c>
      <c r="L227" s="374"/>
      <c r="M227" s="374"/>
      <c r="N227" s="374"/>
    </row>
    <row r="228" spans="2:14" ht="12.75" customHeight="1">
      <c r="B228" s="211" t="s">
        <v>335</v>
      </c>
      <c r="C228" s="390"/>
      <c r="D228" s="204" t="s">
        <v>225</v>
      </c>
      <c r="E228" s="204" t="s">
        <v>239</v>
      </c>
      <c r="F228" s="204" t="s">
        <v>396</v>
      </c>
      <c r="G228" s="204" t="s">
        <v>336</v>
      </c>
      <c r="H228" s="204"/>
      <c r="I228" s="205">
        <f>I230+I229</f>
        <v>11.9</v>
      </c>
      <c r="J228" s="205">
        <f>J230</f>
        <v>15</v>
      </c>
      <c r="K228" s="205">
        <f>K230</f>
        <v>10</v>
      </c>
      <c r="L228" s="374"/>
      <c r="M228" s="374"/>
      <c r="N228" s="374"/>
    </row>
    <row r="229" spans="2:14" ht="14.25">
      <c r="B229" s="421" t="s">
        <v>389</v>
      </c>
      <c r="C229" s="390"/>
      <c r="D229" s="204" t="s">
        <v>225</v>
      </c>
      <c r="E229" s="204" t="s">
        <v>239</v>
      </c>
      <c r="F229" s="204" t="s">
        <v>396</v>
      </c>
      <c r="G229" s="204" t="s">
        <v>390</v>
      </c>
      <c r="H229" s="204" t="s">
        <v>339</v>
      </c>
      <c r="I229" s="205"/>
      <c r="J229" s="205"/>
      <c r="K229" s="205"/>
      <c r="L229" s="374"/>
      <c r="M229" s="374"/>
      <c r="N229" s="374"/>
    </row>
    <row r="230" spans="2:14" ht="14.25">
      <c r="B230" s="211" t="s">
        <v>337</v>
      </c>
      <c r="C230" s="393"/>
      <c r="D230" s="204" t="s">
        <v>225</v>
      </c>
      <c r="E230" s="204" t="s">
        <v>239</v>
      </c>
      <c r="F230" s="204" t="s">
        <v>396</v>
      </c>
      <c r="G230" s="204" t="s">
        <v>338</v>
      </c>
      <c r="H230" s="204"/>
      <c r="I230" s="205">
        <f>I231</f>
        <v>11.9</v>
      </c>
      <c r="J230" s="205">
        <f>J231</f>
        <v>15</v>
      </c>
      <c r="K230" s="205">
        <f>K231</f>
        <v>10</v>
      </c>
      <c r="L230" s="374"/>
      <c r="M230" s="374"/>
      <c r="N230" s="374"/>
    </row>
    <row r="231" spans="2:14" ht="12.75" customHeight="1">
      <c r="B231" s="206" t="s">
        <v>315</v>
      </c>
      <c r="C231" s="393"/>
      <c r="D231" s="204" t="s">
        <v>225</v>
      </c>
      <c r="E231" s="204" t="s">
        <v>239</v>
      </c>
      <c r="F231" s="204" t="s">
        <v>396</v>
      </c>
      <c r="G231" s="204" t="s">
        <v>338</v>
      </c>
      <c r="H231" s="204" t="s">
        <v>339</v>
      </c>
      <c r="I231" s="205">
        <v>11.9</v>
      </c>
      <c r="J231" s="205">
        <v>15</v>
      </c>
      <c r="K231" s="205">
        <v>10</v>
      </c>
      <c r="L231" s="374"/>
      <c r="M231" s="374"/>
      <c r="N231" s="374"/>
    </row>
    <row r="232" spans="2:14" ht="85.5" hidden="1">
      <c r="B232" s="422" t="s">
        <v>399</v>
      </c>
      <c r="C232" s="398"/>
      <c r="D232" s="204" t="s">
        <v>225</v>
      </c>
      <c r="E232" s="204" t="s">
        <v>239</v>
      </c>
      <c r="F232" s="207" t="s">
        <v>320</v>
      </c>
      <c r="G232" s="204"/>
      <c r="H232" s="204"/>
      <c r="I232" s="205">
        <f aca="true" t="shared" si="43" ref="I232:K234">I233</f>
        <v>0</v>
      </c>
      <c r="J232" s="205">
        <f t="shared" si="43"/>
        <v>0</v>
      </c>
      <c r="K232" s="205">
        <f t="shared" si="43"/>
        <v>0</v>
      </c>
      <c r="L232" s="374"/>
      <c r="M232" s="374"/>
      <c r="N232" s="374"/>
    </row>
    <row r="233" spans="2:14" ht="12.75" customHeight="1" hidden="1">
      <c r="B233" s="423" t="s">
        <v>331</v>
      </c>
      <c r="C233" s="398"/>
      <c r="D233" s="204" t="s">
        <v>225</v>
      </c>
      <c r="E233" s="204" t="s">
        <v>239</v>
      </c>
      <c r="F233" s="207" t="s">
        <v>400</v>
      </c>
      <c r="G233" s="204" t="s">
        <v>332</v>
      </c>
      <c r="H233" s="204"/>
      <c r="I233" s="205">
        <f t="shared" si="43"/>
        <v>0</v>
      </c>
      <c r="J233" s="205">
        <f t="shared" si="43"/>
        <v>0</v>
      </c>
      <c r="K233" s="205">
        <f t="shared" si="43"/>
        <v>0</v>
      </c>
      <c r="L233" s="374"/>
      <c r="M233" s="374"/>
      <c r="N233" s="374"/>
    </row>
    <row r="234" spans="2:14" ht="12.75" customHeight="1" hidden="1">
      <c r="B234" s="423" t="s">
        <v>333</v>
      </c>
      <c r="C234" s="398"/>
      <c r="D234" s="204" t="s">
        <v>225</v>
      </c>
      <c r="E234" s="204" t="s">
        <v>239</v>
      </c>
      <c r="F234" s="207" t="s">
        <v>400</v>
      </c>
      <c r="G234" s="204" t="s">
        <v>334</v>
      </c>
      <c r="H234" s="204"/>
      <c r="I234" s="205">
        <f t="shared" si="43"/>
        <v>0</v>
      </c>
      <c r="J234" s="205">
        <f t="shared" si="43"/>
        <v>0</v>
      </c>
      <c r="K234" s="205">
        <f t="shared" si="43"/>
        <v>0</v>
      </c>
      <c r="L234" s="374"/>
      <c r="M234" s="374"/>
      <c r="N234" s="374"/>
    </row>
    <row r="235" spans="2:14" ht="12.75" customHeight="1" hidden="1">
      <c r="B235" s="272" t="s">
        <v>317</v>
      </c>
      <c r="C235" s="398"/>
      <c r="D235" s="204" t="s">
        <v>225</v>
      </c>
      <c r="E235" s="204" t="s">
        <v>239</v>
      </c>
      <c r="F235" s="207" t="s">
        <v>400</v>
      </c>
      <c r="G235" s="204" t="s">
        <v>334</v>
      </c>
      <c r="H235" s="204" t="s">
        <v>349</v>
      </c>
      <c r="I235" s="205"/>
      <c r="J235" s="205"/>
      <c r="K235" s="205"/>
      <c r="L235" s="374"/>
      <c r="M235" s="374"/>
      <c r="N235" s="374"/>
    </row>
    <row r="236" spans="2:14" ht="13.5" customHeight="1">
      <c r="B236" s="388" t="s">
        <v>244</v>
      </c>
      <c r="C236" s="393"/>
      <c r="D236" s="224" t="s">
        <v>245</v>
      </c>
      <c r="E236" s="224"/>
      <c r="F236" s="224"/>
      <c r="G236" s="224"/>
      <c r="H236" s="224"/>
      <c r="I236" s="332">
        <f>I237+I244</f>
        <v>48206.4</v>
      </c>
      <c r="J236" s="332">
        <f>J237+J244</f>
        <v>23870</v>
      </c>
      <c r="K236" s="332">
        <f>K237+K244</f>
        <v>24370</v>
      </c>
      <c r="L236" s="374"/>
      <c r="M236" s="374"/>
      <c r="N236" s="374"/>
    </row>
    <row r="237" spans="2:14" ht="14.25" customHeight="1">
      <c r="B237" s="424" t="s">
        <v>248</v>
      </c>
      <c r="C237" s="398"/>
      <c r="D237" s="203" t="s">
        <v>245</v>
      </c>
      <c r="E237" s="203" t="s">
        <v>249</v>
      </c>
      <c r="F237" s="204"/>
      <c r="G237" s="204"/>
      <c r="H237" s="204"/>
      <c r="I237" s="205">
        <f aca="true" t="shared" si="44" ref="I237:I242">I238</f>
        <v>1506.4</v>
      </c>
      <c r="J237" s="205">
        <f aca="true" t="shared" si="45" ref="J237:J242">J238</f>
        <v>1150</v>
      </c>
      <c r="K237" s="205">
        <f aca="true" t="shared" si="46" ref="K237:K242">K238</f>
        <v>1650</v>
      </c>
      <c r="L237" s="374"/>
      <c r="M237" s="374"/>
      <c r="N237" s="374"/>
    </row>
    <row r="238" spans="2:14" ht="12.75" customHeight="1">
      <c r="B238" s="419" t="s">
        <v>319</v>
      </c>
      <c r="C238" s="398"/>
      <c r="D238" s="204" t="s">
        <v>245</v>
      </c>
      <c r="E238" s="204" t="s">
        <v>249</v>
      </c>
      <c r="F238" s="209" t="s">
        <v>320</v>
      </c>
      <c r="G238" s="204"/>
      <c r="H238" s="204"/>
      <c r="I238" s="205">
        <f t="shared" si="44"/>
        <v>1506.4</v>
      </c>
      <c r="J238" s="205">
        <f t="shared" si="45"/>
        <v>1150</v>
      </c>
      <c r="K238" s="205">
        <f t="shared" si="46"/>
        <v>1650</v>
      </c>
      <c r="L238" s="374"/>
      <c r="M238" s="374"/>
      <c r="N238" s="374"/>
    </row>
    <row r="239" spans="2:14" ht="12.75" customHeight="1">
      <c r="B239" s="419" t="s">
        <v>410</v>
      </c>
      <c r="C239" s="393"/>
      <c r="D239" s="204" t="s">
        <v>245</v>
      </c>
      <c r="E239" s="204" t="s">
        <v>249</v>
      </c>
      <c r="F239" s="278" t="s">
        <v>387</v>
      </c>
      <c r="G239" s="204"/>
      <c r="H239" s="204"/>
      <c r="I239" s="205">
        <f t="shared" si="44"/>
        <v>1506.4</v>
      </c>
      <c r="J239" s="205">
        <f t="shared" si="45"/>
        <v>1150</v>
      </c>
      <c r="K239" s="205">
        <f t="shared" si="46"/>
        <v>1650</v>
      </c>
      <c r="L239" s="374"/>
      <c r="M239" s="374"/>
      <c r="N239" s="374"/>
    </row>
    <row r="240" spans="2:14" ht="27.75" customHeight="1">
      <c r="B240" s="425" t="s">
        <v>386</v>
      </c>
      <c r="C240" s="390"/>
      <c r="D240" s="204" t="s">
        <v>245</v>
      </c>
      <c r="E240" s="204" t="s">
        <v>249</v>
      </c>
      <c r="F240" s="278" t="s">
        <v>387</v>
      </c>
      <c r="G240" s="204"/>
      <c r="H240" s="204"/>
      <c r="I240" s="205">
        <f t="shared" si="44"/>
        <v>1506.4</v>
      </c>
      <c r="J240" s="205">
        <f t="shared" si="45"/>
        <v>1150</v>
      </c>
      <c r="K240" s="205">
        <f t="shared" si="46"/>
        <v>1650</v>
      </c>
      <c r="L240" s="374"/>
      <c r="M240" s="374"/>
      <c r="N240" s="374"/>
    </row>
    <row r="241" spans="2:14" ht="12.75" customHeight="1">
      <c r="B241" s="211" t="s">
        <v>331</v>
      </c>
      <c r="C241" s="390"/>
      <c r="D241" s="204" t="s">
        <v>245</v>
      </c>
      <c r="E241" s="204" t="s">
        <v>249</v>
      </c>
      <c r="F241" s="278" t="s">
        <v>387</v>
      </c>
      <c r="G241" s="204" t="s">
        <v>332</v>
      </c>
      <c r="H241" s="204"/>
      <c r="I241" s="205">
        <f t="shared" si="44"/>
        <v>1506.4</v>
      </c>
      <c r="J241" s="205">
        <f t="shared" si="45"/>
        <v>1150</v>
      </c>
      <c r="K241" s="205">
        <f t="shared" si="46"/>
        <v>1650</v>
      </c>
      <c r="L241" s="374"/>
      <c r="M241" s="374"/>
      <c r="N241" s="374"/>
    </row>
    <row r="242" spans="2:14" ht="14.25" customHeight="1">
      <c r="B242" s="211" t="s">
        <v>333</v>
      </c>
      <c r="C242" s="393"/>
      <c r="D242" s="204" t="s">
        <v>245</v>
      </c>
      <c r="E242" s="204" t="s">
        <v>249</v>
      </c>
      <c r="F242" s="278" t="s">
        <v>387</v>
      </c>
      <c r="G242" s="204" t="s">
        <v>334</v>
      </c>
      <c r="H242" s="204"/>
      <c r="I242" s="205">
        <f t="shared" si="44"/>
        <v>1506.4</v>
      </c>
      <c r="J242" s="205">
        <f t="shared" si="45"/>
        <v>1150</v>
      </c>
      <c r="K242" s="205">
        <f t="shared" si="46"/>
        <v>1650</v>
      </c>
      <c r="L242" s="374"/>
      <c r="M242" s="374"/>
      <c r="N242" s="374"/>
    </row>
    <row r="243" spans="2:14" ht="12" customHeight="1">
      <c r="B243" s="206" t="s">
        <v>315</v>
      </c>
      <c r="C243" s="393"/>
      <c r="D243" s="204" t="s">
        <v>245</v>
      </c>
      <c r="E243" s="204" t="s">
        <v>249</v>
      </c>
      <c r="F243" s="278" t="s">
        <v>387</v>
      </c>
      <c r="G243" s="204" t="s">
        <v>334</v>
      </c>
      <c r="H243" s="204">
        <v>2</v>
      </c>
      <c r="I243" s="205">
        <v>1506.4</v>
      </c>
      <c r="J243" s="205">
        <v>1150</v>
      </c>
      <c r="K243" s="205">
        <v>1650</v>
      </c>
      <c r="L243" s="374"/>
      <c r="M243" s="374"/>
      <c r="N243" s="374"/>
    </row>
    <row r="244" spans="2:14" ht="12.75" customHeight="1">
      <c r="B244" s="399" t="s">
        <v>250</v>
      </c>
      <c r="C244" s="393"/>
      <c r="D244" s="203" t="s">
        <v>245</v>
      </c>
      <c r="E244" s="203" t="s">
        <v>251</v>
      </c>
      <c r="F244" s="204"/>
      <c r="G244" s="204"/>
      <c r="H244" s="204"/>
      <c r="I244" s="205">
        <f>I245</f>
        <v>46700</v>
      </c>
      <c r="J244" s="205">
        <f>J245</f>
        <v>22720</v>
      </c>
      <c r="K244" s="205">
        <f>K245</f>
        <v>22720</v>
      </c>
      <c r="L244" s="374"/>
      <c r="M244" s="374"/>
      <c r="N244" s="374"/>
    </row>
    <row r="245" spans="2:14" ht="27.75" customHeight="1">
      <c r="B245" s="400" t="s">
        <v>411</v>
      </c>
      <c r="C245" s="393"/>
      <c r="D245" s="204" t="s">
        <v>245</v>
      </c>
      <c r="E245" s="204" t="s">
        <v>251</v>
      </c>
      <c r="F245" s="401" t="s">
        <v>412</v>
      </c>
      <c r="G245" s="204"/>
      <c r="H245" s="204"/>
      <c r="I245" s="205">
        <f>I246+I250+I254+I263+I267+I271</f>
        <v>46700</v>
      </c>
      <c r="J245" s="205">
        <f>J246+J250+J254+J263+J267+J271</f>
        <v>22720</v>
      </c>
      <c r="K245" s="205">
        <f>K246+K250+K254+K263+K267+K271</f>
        <v>22720</v>
      </c>
      <c r="L245" s="374"/>
      <c r="M245" s="374"/>
      <c r="N245" s="374"/>
    </row>
    <row r="246" spans="2:14" ht="12.75" customHeight="1" hidden="1">
      <c r="B246" s="426" t="s">
        <v>413</v>
      </c>
      <c r="C246" s="393"/>
      <c r="D246" s="204" t="s">
        <v>245</v>
      </c>
      <c r="E246" s="204" t="s">
        <v>251</v>
      </c>
      <c r="F246" s="401" t="s">
        <v>414</v>
      </c>
      <c r="G246" s="204"/>
      <c r="H246" s="204"/>
      <c r="I246" s="205">
        <f aca="true" t="shared" si="47" ref="I246:K248">I247</f>
        <v>0</v>
      </c>
      <c r="J246" s="205">
        <f t="shared" si="47"/>
        <v>0</v>
      </c>
      <c r="K246" s="205">
        <f t="shared" si="47"/>
        <v>0</v>
      </c>
      <c r="L246" s="374"/>
      <c r="M246" s="374"/>
      <c r="N246" s="374"/>
    </row>
    <row r="247" spans="2:14" ht="12.75" customHeight="1" hidden="1">
      <c r="B247" s="211" t="s">
        <v>331</v>
      </c>
      <c r="C247" s="393"/>
      <c r="D247" s="204" t="s">
        <v>245</v>
      </c>
      <c r="E247" s="204" t="s">
        <v>251</v>
      </c>
      <c r="F247" s="401" t="s">
        <v>414</v>
      </c>
      <c r="G247" s="204" t="s">
        <v>332</v>
      </c>
      <c r="H247" s="204"/>
      <c r="I247" s="205">
        <f t="shared" si="47"/>
        <v>0</v>
      </c>
      <c r="J247" s="205">
        <f t="shared" si="47"/>
        <v>0</v>
      </c>
      <c r="K247" s="205">
        <f t="shared" si="47"/>
        <v>0</v>
      </c>
      <c r="L247" s="374"/>
      <c r="M247" s="374"/>
      <c r="N247" s="374"/>
    </row>
    <row r="248" spans="2:14" ht="12.75" customHeight="1" hidden="1">
      <c r="B248" s="211" t="s">
        <v>333</v>
      </c>
      <c r="C248" s="393"/>
      <c r="D248" s="204" t="s">
        <v>245</v>
      </c>
      <c r="E248" s="204" t="s">
        <v>251</v>
      </c>
      <c r="F248" s="401" t="s">
        <v>414</v>
      </c>
      <c r="G248" s="204" t="s">
        <v>334</v>
      </c>
      <c r="H248" s="204"/>
      <c r="I248" s="205">
        <f t="shared" si="47"/>
        <v>0</v>
      </c>
      <c r="J248" s="205">
        <f t="shared" si="47"/>
        <v>0</v>
      </c>
      <c r="K248" s="205">
        <f t="shared" si="47"/>
        <v>0</v>
      </c>
      <c r="L248" s="374"/>
      <c r="M248" s="374"/>
      <c r="N248" s="374"/>
    </row>
    <row r="249" spans="2:14" ht="13.5" customHeight="1" hidden="1">
      <c r="B249" s="206" t="s">
        <v>315</v>
      </c>
      <c r="C249" s="393"/>
      <c r="D249" s="204" t="s">
        <v>245</v>
      </c>
      <c r="E249" s="204" t="s">
        <v>251</v>
      </c>
      <c r="F249" s="401" t="s">
        <v>414</v>
      </c>
      <c r="G249" s="204" t="s">
        <v>334</v>
      </c>
      <c r="H249" s="204" t="s">
        <v>339</v>
      </c>
      <c r="I249" s="205"/>
      <c r="J249" s="205"/>
      <c r="K249" s="205"/>
      <c r="L249" s="374"/>
      <c r="M249" s="374"/>
      <c r="N249" s="374"/>
    </row>
    <row r="250" spans="2:14" ht="26.25" customHeight="1" hidden="1">
      <c r="B250" s="402" t="s">
        <v>415</v>
      </c>
      <c r="C250" s="393"/>
      <c r="D250" s="204" t="s">
        <v>245</v>
      </c>
      <c r="E250" s="204" t="s">
        <v>251</v>
      </c>
      <c r="F250" s="401" t="s">
        <v>416</v>
      </c>
      <c r="G250" s="204"/>
      <c r="H250" s="204"/>
      <c r="I250" s="205">
        <f aca="true" t="shared" si="48" ref="I250:K252">I251</f>
        <v>0</v>
      </c>
      <c r="J250" s="205">
        <f t="shared" si="48"/>
        <v>0</v>
      </c>
      <c r="K250" s="205">
        <f t="shared" si="48"/>
        <v>0</v>
      </c>
      <c r="L250" s="374"/>
      <c r="M250" s="374"/>
      <c r="N250" s="374"/>
    </row>
    <row r="251" spans="2:14" ht="15" customHeight="1" hidden="1">
      <c r="B251" s="211" t="s">
        <v>331</v>
      </c>
      <c r="C251" s="393"/>
      <c r="D251" s="204" t="s">
        <v>245</v>
      </c>
      <c r="E251" s="204" t="s">
        <v>251</v>
      </c>
      <c r="F251" s="401" t="s">
        <v>416</v>
      </c>
      <c r="G251" s="204" t="s">
        <v>332</v>
      </c>
      <c r="H251" s="204"/>
      <c r="I251" s="205">
        <f t="shared" si="48"/>
        <v>0</v>
      </c>
      <c r="J251" s="205">
        <f t="shared" si="48"/>
        <v>0</v>
      </c>
      <c r="K251" s="205">
        <f t="shared" si="48"/>
        <v>0</v>
      </c>
      <c r="L251" s="374"/>
      <c r="M251" s="374"/>
      <c r="N251" s="374"/>
    </row>
    <row r="252" spans="2:14" ht="12.75" customHeight="1" hidden="1">
      <c r="B252" s="211" t="s">
        <v>333</v>
      </c>
      <c r="C252" s="390"/>
      <c r="D252" s="204" t="s">
        <v>245</v>
      </c>
      <c r="E252" s="204" t="s">
        <v>251</v>
      </c>
      <c r="F252" s="401" t="s">
        <v>416</v>
      </c>
      <c r="G252" s="204" t="s">
        <v>334</v>
      </c>
      <c r="H252" s="204"/>
      <c r="I252" s="205">
        <f t="shared" si="48"/>
        <v>0</v>
      </c>
      <c r="J252" s="205">
        <f t="shared" si="48"/>
        <v>0</v>
      </c>
      <c r="K252" s="205">
        <f t="shared" si="48"/>
        <v>0</v>
      </c>
      <c r="L252" s="374"/>
      <c r="M252" s="374"/>
      <c r="N252" s="374"/>
    </row>
    <row r="253" spans="2:14" ht="12.75" customHeight="1" hidden="1">
      <c r="B253" s="206" t="s">
        <v>315</v>
      </c>
      <c r="C253" s="390"/>
      <c r="D253" s="204" t="s">
        <v>245</v>
      </c>
      <c r="E253" s="204" t="s">
        <v>251</v>
      </c>
      <c r="F253" s="401" t="s">
        <v>416</v>
      </c>
      <c r="G253" s="204" t="s">
        <v>334</v>
      </c>
      <c r="H253" s="204" t="s">
        <v>339</v>
      </c>
      <c r="I253" s="205"/>
      <c r="J253" s="205"/>
      <c r="K253" s="205"/>
      <c r="L253" s="374"/>
      <c r="M253" s="374"/>
      <c r="N253" s="374"/>
    </row>
    <row r="254" spans="2:14" ht="14.25" customHeight="1">
      <c r="B254" s="419" t="s">
        <v>417</v>
      </c>
      <c r="C254" s="393"/>
      <c r="D254" s="204" t="s">
        <v>245</v>
      </c>
      <c r="E254" s="204" t="s">
        <v>251</v>
      </c>
      <c r="F254" s="401" t="s">
        <v>722</v>
      </c>
      <c r="G254" s="204"/>
      <c r="H254" s="204"/>
      <c r="I254" s="205">
        <f>I255+I259</f>
        <v>46100</v>
      </c>
      <c r="J254" s="205">
        <f>J255+J259</f>
        <v>22220</v>
      </c>
      <c r="K254" s="205">
        <f>K255+K259</f>
        <v>22220</v>
      </c>
      <c r="L254" s="374"/>
      <c r="M254" s="374"/>
      <c r="N254" s="374"/>
    </row>
    <row r="255" spans="2:14" ht="15" customHeight="1" hidden="1">
      <c r="B255" s="211" t="s">
        <v>331</v>
      </c>
      <c r="C255" s="393"/>
      <c r="D255" s="204" t="s">
        <v>245</v>
      </c>
      <c r="E255" s="204" t="s">
        <v>251</v>
      </c>
      <c r="F255" s="401" t="s">
        <v>418</v>
      </c>
      <c r="G255" s="204" t="s">
        <v>332</v>
      </c>
      <c r="H255" s="204"/>
      <c r="I255" s="205">
        <f aca="true" t="shared" si="49" ref="I255:K256">I256</f>
        <v>0</v>
      </c>
      <c r="J255" s="205">
        <f t="shared" si="49"/>
        <v>0</v>
      </c>
      <c r="K255" s="205">
        <f t="shared" si="49"/>
        <v>0</v>
      </c>
      <c r="L255" s="374"/>
      <c r="M255" s="374"/>
      <c r="N255" s="374"/>
    </row>
    <row r="256" spans="2:14" ht="12.75" customHeight="1" hidden="1">
      <c r="B256" s="211" t="s">
        <v>333</v>
      </c>
      <c r="C256" s="393"/>
      <c r="D256" s="204" t="s">
        <v>245</v>
      </c>
      <c r="E256" s="204" t="s">
        <v>251</v>
      </c>
      <c r="F256" s="401" t="s">
        <v>418</v>
      </c>
      <c r="G256" s="204" t="s">
        <v>334</v>
      </c>
      <c r="H256" s="204"/>
      <c r="I256" s="205">
        <f t="shared" si="49"/>
        <v>0</v>
      </c>
      <c r="J256" s="205">
        <f t="shared" si="49"/>
        <v>0</v>
      </c>
      <c r="K256" s="205">
        <f t="shared" si="49"/>
        <v>0</v>
      </c>
      <c r="L256" s="374"/>
      <c r="M256" s="374"/>
      <c r="N256" s="374"/>
    </row>
    <row r="257" spans="2:14" ht="12.75" customHeight="1" hidden="1">
      <c r="B257" s="206" t="s">
        <v>315</v>
      </c>
      <c r="C257" s="393"/>
      <c r="D257" s="204" t="s">
        <v>245</v>
      </c>
      <c r="E257" s="204" t="s">
        <v>251</v>
      </c>
      <c r="F257" s="401" t="s">
        <v>418</v>
      </c>
      <c r="G257" s="204" t="s">
        <v>334</v>
      </c>
      <c r="H257" s="204" t="s">
        <v>339</v>
      </c>
      <c r="I257" s="205"/>
      <c r="J257" s="205"/>
      <c r="K257" s="205"/>
      <c r="L257" s="374"/>
      <c r="M257" s="374"/>
      <c r="N257" s="374"/>
    </row>
    <row r="258" spans="2:14" ht="27.75" customHeight="1">
      <c r="B258" s="210" t="s">
        <v>419</v>
      </c>
      <c r="C258" s="393"/>
      <c r="D258" s="204" t="s">
        <v>245</v>
      </c>
      <c r="E258" s="204" t="s">
        <v>251</v>
      </c>
      <c r="F258" s="401" t="s">
        <v>722</v>
      </c>
      <c r="G258" s="204"/>
      <c r="H258" s="204"/>
      <c r="I258" s="205">
        <f aca="true" t="shared" si="50" ref="I258:K259">I259</f>
        <v>46100</v>
      </c>
      <c r="J258" s="205">
        <f t="shared" si="50"/>
        <v>22220</v>
      </c>
      <c r="K258" s="205">
        <f t="shared" si="50"/>
        <v>22220</v>
      </c>
      <c r="L258" s="374"/>
      <c r="M258" s="374"/>
      <c r="N258" s="374"/>
    </row>
    <row r="259" spans="2:14" ht="14.25" customHeight="1">
      <c r="B259" s="211" t="s">
        <v>331</v>
      </c>
      <c r="C259" s="393"/>
      <c r="D259" s="204" t="s">
        <v>245</v>
      </c>
      <c r="E259" s="204" t="s">
        <v>251</v>
      </c>
      <c r="F259" s="401" t="s">
        <v>420</v>
      </c>
      <c r="G259" s="204" t="s">
        <v>332</v>
      </c>
      <c r="H259" s="204"/>
      <c r="I259" s="205">
        <f t="shared" si="50"/>
        <v>46100</v>
      </c>
      <c r="J259" s="205">
        <f t="shared" si="50"/>
        <v>22220</v>
      </c>
      <c r="K259" s="205">
        <f t="shared" si="50"/>
        <v>22220</v>
      </c>
      <c r="L259" s="374"/>
      <c r="M259" s="374"/>
      <c r="N259" s="374"/>
    </row>
    <row r="260" spans="2:14" ht="12.75" customHeight="1">
      <c r="B260" s="211" t="s">
        <v>333</v>
      </c>
      <c r="C260" s="393"/>
      <c r="D260" s="204" t="s">
        <v>245</v>
      </c>
      <c r="E260" s="204" t="s">
        <v>251</v>
      </c>
      <c r="F260" s="401" t="s">
        <v>420</v>
      </c>
      <c r="G260" s="204" t="s">
        <v>334</v>
      </c>
      <c r="H260" s="204"/>
      <c r="I260" s="205">
        <f>I262+I261</f>
        <v>46100</v>
      </c>
      <c r="J260" s="205">
        <f>J262+J261</f>
        <v>22220</v>
      </c>
      <c r="K260" s="205">
        <f>K262+K261</f>
        <v>22220</v>
      </c>
      <c r="L260" s="374"/>
      <c r="M260" s="374"/>
      <c r="N260" s="374"/>
    </row>
    <row r="261" spans="2:15" ht="15" customHeight="1">
      <c r="B261" s="206" t="s">
        <v>315</v>
      </c>
      <c r="C261" s="393"/>
      <c r="D261" s="204" t="s">
        <v>245</v>
      </c>
      <c r="E261" s="204" t="s">
        <v>251</v>
      </c>
      <c r="F261" s="401" t="s">
        <v>420</v>
      </c>
      <c r="G261" s="204" t="s">
        <v>334</v>
      </c>
      <c r="H261" s="204" t="s">
        <v>339</v>
      </c>
      <c r="I261" s="205">
        <v>500</v>
      </c>
      <c r="J261" s="205">
        <v>220</v>
      </c>
      <c r="K261" s="205">
        <v>220</v>
      </c>
      <c r="L261" s="374"/>
      <c r="M261" s="374"/>
      <c r="N261" s="427"/>
      <c r="O261" s="595"/>
    </row>
    <row r="262" spans="2:15" ht="12.75" customHeight="1">
      <c r="B262" s="206" t="s">
        <v>316</v>
      </c>
      <c r="C262" s="393"/>
      <c r="D262" s="204" t="s">
        <v>245</v>
      </c>
      <c r="E262" s="204" t="s">
        <v>251</v>
      </c>
      <c r="F262" s="401" t="s">
        <v>421</v>
      </c>
      <c r="G262" s="204" t="s">
        <v>334</v>
      </c>
      <c r="H262" s="204" t="s">
        <v>377</v>
      </c>
      <c r="I262" s="205">
        <v>45600</v>
      </c>
      <c r="J262" s="205">
        <v>22000</v>
      </c>
      <c r="K262" s="205">
        <v>22000</v>
      </c>
      <c r="L262" s="374"/>
      <c r="M262" s="374"/>
      <c r="N262" s="374"/>
      <c r="O262" s="595"/>
    </row>
    <row r="263" spans="2:15" ht="27.75" customHeight="1">
      <c r="B263" s="402" t="s">
        <v>423</v>
      </c>
      <c r="C263" s="393"/>
      <c r="D263" s="204" t="s">
        <v>245</v>
      </c>
      <c r="E263" s="204" t="s">
        <v>251</v>
      </c>
      <c r="F263" s="401" t="s">
        <v>424</v>
      </c>
      <c r="G263" s="204"/>
      <c r="H263" s="204"/>
      <c r="I263" s="205">
        <f aca="true" t="shared" si="51" ref="I263:K265">I264</f>
        <v>600</v>
      </c>
      <c r="J263" s="205">
        <f t="shared" si="51"/>
        <v>500</v>
      </c>
      <c r="K263" s="205">
        <f t="shared" si="51"/>
        <v>500</v>
      </c>
      <c r="L263" s="374"/>
      <c r="M263" s="374"/>
      <c r="N263" s="374"/>
      <c r="O263" s="595"/>
    </row>
    <row r="264" spans="2:15" ht="14.25" customHeight="1">
      <c r="B264" s="211" t="s">
        <v>331</v>
      </c>
      <c r="C264" s="393"/>
      <c r="D264" s="204" t="s">
        <v>245</v>
      </c>
      <c r="E264" s="204" t="s">
        <v>251</v>
      </c>
      <c r="F264" s="401" t="s">
        <v>424</v>
      </c>
      <c r="G264" s="204" t="s">
        <v>332</v>
      </c>
      <c r="H264" s="204"/>
      <c r="I264" s="205">
        <f t="shared" si="51"/>
        <v>600</v>
      </c>
      <c r="J264" s="205">
        <f t="shared" si="51"/>
        <v>500</v>
      </c>
      <c r="K264" s="205">
        <f t="shared" si="51"/>
        <v>500</v>
      </c>
      <c r="L264" s="374"/>
      <c r="M264" s="374"/>
      <c r="N264" s="374"/>
      <c r="O264" s="595"/>
    </row>
    <row r="265" spans="2:15" ht="12.75" customHeight="1">
      <c r="B265" s="211" t="s">
        <v>333</v>
      </c>
      <c r="C265" s="393"/>
      <c r="D265" s="204" t="s">
        <v>245</v>
      </c>
      <c r="E265" s="204" t="s">
        <v>251</v>
      </c>
      <c r="F265" s="401" t="s">
        <v>424</v>
      </c>
      <c r="G265" s="204" t="s">
        <v>334</v>
      </c>
      <c r="H265" s="204"/>
      <c r="I265" s="205">
        <f t="shared" si="51"/>
        <v>600</v>
      </c>
      <c r="J265" s="205">
        <f t="shared" si="51"/>
        <v>500</v>
      </c>
      <c r="K265" s="205">
        <f t="shared" si="51"/>
        <v>500</v>
      </c>
      <c r="L265" s="374"/>
      <c r="M265" s="374"/>
      <c r="N265" s="374"/>
      <c r="O265" s="595"/>
    </row>
    <row r="266" spans="2:15" ht="15" customHeight="1">
      <c r="B266" s="206" t="s">
        <v>315</v>
      </c>
      <c r="C266" s="393"/>
      <c r="D266" s="204" t="s">
        <v>245</v>
      </c>
      <c r="E266" s="204" t="s">
        <v>251</v>
      </c>
      <c r="F266" s="401" t="s">
        <v>424</v>
      </c>
      <c r="G266" s="204" t="s">
        <v>334</v>
      </c>
      <c r="H266" s="204" t="s">
        <v>339</v>
      </c>
      <c r="I266" s="205">
        <v>600</v>
      </c>
      <c r="J266" s="205">
        <v>500</v>
      </c>
      <c r="K266" s="205">
        <v>500</v>
      </c>
      <c r="L266" s="374"/>
      <c r="M266" s="374"/>
      <c r="N266" s="374"/>
      <c r="O266" s="595"/>
    </row>
    <row r="267" spans="2:14" ht="12.75" customHeight="1" hidden="1">
      <c r="B267" s="428" t="s">
        <v>425</v>
      </c>
      <c r="C267" s="393"/>
      <c r="D267" s="204" t="s">
        <v>245</v>
      </c>
      <c r="E267" s="204" t="s">
        <v>251</v>
      </c>
      <c r="F267" s="401" t="s">
        <v>426</v>
      </c>
      <c r="G267" s="204"/>
      <c r="H267" s="204"/>
      <c r="I267" s="205">
        <f>I268</f>
        <v>0</v>
      </c>
      <c r="J267" s="205"/>
      <c r="K267" s="205"/>
      <c r="L267" s="374"/>
      <c r="M267" s="374"/>
      <c r="N267" s="374"/>
    </row>
    <row r="268" spans="2:14" ht="12.75" customHeight="1" hidden="1">
      <c r="B268" s="211" t="s">
        <v>331</v>
      </c>
      <c r="C268" s="393"/>
      <c r="D268" s="204" t="s">
        <v>245</v>
      </c>
      <c r="E268" s="204" t="s">
        <v>251</v>
      </c>
      <c r="F268" s="401" t="s">
        <v>426</v>
      </c>
      <c r="G268" s="204" t="s">
        <v>332</v>
      </c>
      <c r="H268" s="204"/>
      <c r="I268" s="205">
        <f>I269</f>
        <v>0</v>
      </c>
      <c r="J268" s="205"/>
      <c r="K268" s="205"/>
      <c r="L268" s="374"/>
      <c r="M268" s="374"/>
      <c r="N268" s="374"/>
    </row>
    <row r="269" spans="2:14" ht="14.25" customHeight="1" hidden="1">
      <c r="B269" s="211" t="s">
        <v>333</v>
      </c>
      <c r="C269" s="393"/>
      <c r="D269" s="204" t="s">
        <v>245</v>
      </c>
      <c r="E269" s="204" t="s">
        <v>251</v>
      </c>
      <c r="F269" s="401" t="s">
        <v>426</v>
      </c>
      <c r="G269" s="204" t="s">
        <v>334</v>
      </c>
      <c r="H269" s="204"/>
      <c r="I269" s="205">
        <f>I270</f>
        <v>0</v>
      </c>
      <c r="J269" s="205"/>
      <c r="K269" s="205"/>
      <c r="L269" s="374"/>
      <c r="M269" s="374"/>
      <c r="N269" s="374"/>
    </row>
    <row r="270" spans="2:14" ht="12.75" customHeight="1" hidden="1">
      <c r="B270" s="206" t="s">
        <v>315</v>
      </c>
      <c r="C270" s="397"/>
      <c r="D270" s="204" t="s">
        <v>245</v>
      </c>
      <c r="E270" s="204" t="s">
        <v>251</v>
      </c>
      <c r="F270" s="401" t="s">
        <v>426</v>
      </c>
      <c r="G270" s="204" t="s">
        <v>334</v>
      </c>
      <c r="H270" s="204" t="s">
        <v>339</v>
      </c>
      <c r="I270" s="205"/>
      <c r="J270" s="205"/>
      <c r="K270" s="205"/>
      <c r="L270" s="374"/>
      <c r="M270" s="374"/>
      <c r="N270" s="374"/>
    </row>
    <row r="271" spans="2:14" ht="27.75" customHeight="1" hidden="1">
      <c r="B271" s="402" t="s">
        <v>427</v>
      </c>
      <c r="C271" s="397"/>
      <c r="D271" s="204" t="s">
        <v>245</v>
      </c>
      <c r="E271" s="204" t="s">
        <v>251</v>
      </c>
      <c r="F271" s="401" t="s">
        <v>428</v>
      </c>
      <c r="G271" s="204"/>
      <c r="H271" s="204"/>
      <c r="I271" s="205">
        <f aca="true" t="shared" si="52" ref="I271:K273">I272</f>
        <v>0</v>
      </c>
      <c r="J271" s="205">
        <f t="shared" si="52"/>
        <v>0</v>
      </c>
      <c r="K271" s="205">
        <f t="shared" si="52"/>
        <v>0</v>
      </c>
      <c r="L271" s="374"/>
      <c r="M271" s="374"/>
      <c r="N271" s="374"/>
    </row>
    <row r="272" spans="2:14" ht="12.75" customHeight="1" hidden="1">
      <c r="B272" s="211" t="s">
        <v>331</v>
      </c>
      <c r="C272" s="397"/>
      <c r="D272" s="204" t="s">
        <v>245</v>
      </c>
      <c r="E272" s="204" t="s">
        <v>251</v>
      </c>
      <c r="F272" s="401" t="s">
        <v>428</v>
      </c>
      <c r="G272" s="204" t="s">
        <v>332</v>
      </c>
      <c r="H272" s="204"/>
      <c r="I272" s="205">
        <f t="shared" si="52"/>
        <v>0</v>
      </c>
      <c r="J272" s="205">
        <f t="shared" si="52"/>
        <v>0</v>
      </c>
      <c r="K272" s="205">
        <f t="shared" si="52"/>
        <v>0</v>
      </c>
      <c r="L272" s="374"/>
      <c r="M272" s="374"/>
      <c r="N272" s="374"/>
    </row>
    <row r="273" spans="2:14" ht="15" customHeight="1" hidden="1">
      <c r="B273" s="211" t="s">
        <v>333</v>
      </c>
      <c r="C273" s="397"/>
      <c r="D273" s="204" t="s">
        <v>245</v>
      </c>
      <c r="E273" s="204" t="s">
        <v>251</v>
      </c>
      <c r="F273" s="401" t="s">
        <v>428</v>
      </c>
      <c r="G273" s="204" t="s">
        <v>334</v>
      </c>
      <c r="H273" s="204"/>
      <c r="I273" s="205">
        <f t="shared" si="52"/>
        <v>0</v>
      </c>
      <c r="J273" s="205">
        <f t="shared" si="52"/>
        <v>0</v>
      </c>
      <c r="K273" s="205">
        <f t="shared" si="52"/>
        <v>0</v>
      </c>
      <c r="L273" s="374"/>
      <c r="M273" s="374"/>
      <c r="N273" s="374"/>
    </row>
    <row r="274" spans="2:14" ht="12.75" customHeight="1" hidden="1">
      <c r="B274" s="206" t="s">
        <v>315</v>
      </c>
      <c r="C274" s="397"/>
      <c r="D274" s="204" t="s">
        <v>245</v>
      </c>
      <c r="E274" s="204" t="s">
        <v>251</v>
      </c>
      <c r="F274" s="401" t="s">
        <v>428</v>
      </c>
      <c r="G274" s="204" t="s">
        <v>334</v>
      </c>
      <c r="H274" s="204" t="s">
        <v>339</v>
      </c>
      <c r="I274" s="205"/>
      <c r="J274" s="205"/>
      <c r="K274" s="205"/>
      <c r="L274" s="374"/>
      <c r="M274" s="374"/>
      <c r="N274" s="374"/>
    </row>
    <row r="275" spans="2:14" ht="12.75" customHeight="1" hidden="1">
      <c r="B275" s="388" t="s">
        <v>252</v>
      </c>
      <c r="C275" s="397"/>
      <c r="D275" s="224" t="s">
        <v>253</v>
      </c>
      <c r="E275" s="224"/>
      <c r="F275" s="293"/>
      <c r="G275" s="224"/>
      <c r="H275" s="224"/>
      <c r="I275" s="332">
        <f>I292+I325+I276</f>
        <v>18480</v>
      </c>
      <c r="J275" s="332">
        <f>J292+J325+J276</f>
        <v>0</v>
      </c>
      <c r="K275" s="332">
        <f>K292+K325+K276</f>
        <v>0</v>
      </c>
      <c r="L275" s="374"/>
      <c r="M275" s="374"/>
      <c r="N275" s="374"/>
    </row>
    <row r="276" spans="2:14" ht="12.75" customHeight="1" hidden="1">
      <c r="B276" s="202" t="s">
        <v>254</v>
      </c>
      <c r="C276" s="397"/>
      <c r="D276" s="429" t="s">
        <v>253</v>
      </c>
      <c r="E276" s="429" t="s">
        <v>255</v>
      </c>
      <c r="F276" s="403" t="s">
        <v>723</v>
      </c>
      <c r="G276" s="429"/>
      <c r="H276" s="429"/>
      <c r="I276" s="430">
        <f>I277</f>
        <v>0</v>
      </c>
      <c r="J276" s="430">
        <f>J277</f>
        <v>0</v>
      </c>
      <c r="K276" s="430">
        <f>K277</f>
        <v>0</v>
      </c>
      <c r="L276" s="374"/>
      <c r="M276" s="374"/>
      <c r="N276" s="374"/>
    </row>
    <row r="277" spans="2:14" ht="12.75" customHeight="1" hidden="1">
      <c r="B277" s="210" t="s">
        <v>319</v>
      </c>
      <c r="C277" s="397"/>
      <c r="D277" s="204" t="s">
        <v>253</v>
      </c>
      <c r="E277" s="204" t="s">
        <v>255</v>
      </c>
      <c r="F277" s="403" t="s">
        <v>435</v>
      </c>
      <c r="G277" s="204"/>
      <c r="H277" s="204"/>
      <c r="I277" s="205">
        <f>I278+I285</f>
        <v>0</v>
      </c>
      <c r="J277" s="205">
        <f>J278+J285</f>
        <v>0</v>
      </c>
      <c r="K277" s="205">
        <f>K278+K285</f>
        <v>0</v>
      </c>
      <c r="L277" s="374"/>
      <c r="M277" s="374"/>
      <c r="N277" s="374"/>
    </row>
    <row r="278" spans="2:14" ht="28.5" customHeight="1" hidden="1">
      <c r="B278" s="210" t="s">
        <v>436</v>
      </c>
      <c r="C278" s="397"/>
      <c r="D278" s="204" t="s">
        <v>253</v>
      </c>
      <c r="E278" s="204" t="s">
        <v>255</v>
      </c>
      <c r="F278" s="403" t="s">
        <v>437</v>
      </c>
      <c r="G278" s="204"/>
      <c r="H278" s="204"/>
      <c r="I278" s="205">
        <f aca="true" t="shared" si="53" ref="I278:K280">I279</f>
        <v>0</v>
      </c>
      <c r="J278" s="205">
        <f t="shared" si="53"/>
        <v>0</v>
      </c>
      <c r="K278" s="205">
        <f t="shared" si="53"/>
        <v>0</v>
      </c>
      <c r="L278" s="374"/>
      <c r="M278" s="374"/>
      <c r="N278" s="374"/>
    </row>
    <row r="279" spans="2:14" ht="12.75" customHeight="1" hidden="1">
      <c r="B279" s="431" t="s">
        <v>438</v>
      </c>
      <c r="C279" s="397"/>
      <c r="D279" s="204" t="s">
        <v>253</v>
      </c>
      <c r="E279" s="204" t="s">
        <v>255</v>
      </c>
      <c r="F279" s="403" t="s">
        <v>437</v>
      </c>
      <c r="G279" s="432" t="s">
        <v>439</v>
      </c>
      <c r="H279" s="204"/>
      <c r="I279" s="205">
        <f t="shared" si="53"/>
        <v>0</v>
      </c>
      <c r="J279" s="205">
        <f t="shared" si="53"/>
        <v>0</v>
      </c>
      <c r="K279" s="205">
        <f t="shared" si="53"/>
        <v>0</v>
      </c>
      <c r="L279" s="374"/>
      <c r="M279" s="374"/>
      <c r="N279" s="374"/>
    </row>
    <row r="280" spans="2:14" ht="15.75" customHeight="1" hidden="1">
      <c r="B280" s="433" t="s">
        <v>440</v>
      </c>
      <c r="C280" s="397"/>
      <c r="D280" s="204" t="s">
        <v>253</v>
      </c>
      <c r="E280" s="204" t="s">
        <v>255</v>
      </c>
      <c r="F280" s="403" t="s">
        <v>437</v>
      </c>
      <c r="G280" s="434" t="s">
        <v>441</v>
      </c>
      <c r="H280" s="204"/>
      <c r="I280" s="205">
        <f t="shared" si="53"/>
        <v>0</v>
      </c>
      <c r="J280" s="205">
        <f t="shared" si="53"/>
        <v>0</v>
      </c>
      <c r="K280" s="205">
        <f t="shared" si="53"/>
        <v>0</v>
      </c>
      <c r="L280" s="374"/>
      <c r="M280" s="374"/>
      <c r="N280" s="374"/>
    </row>
    <row r="281" spans="2:14" ht="26.25" customHeight="1" hidden="1">
      <c r="B281" s="433" t="s">
        <v>442</v>
      </c>
      <c r="C281" s="397"/>
      <c r="D281" s="204" t="s">
        <v>253</v>
      </c>
      <c r="E281" s="204" t="s">
        <v>255</v>
      </c>
      <c r="F281" s="403" t="s">
        <v>437</v>
      </c>
      <c r="G281" s="434" t="s">
        <v>443</v>
      </c>
      <c r="H281" s="204"/>
      <c r="I281" s="205">
        <f>I282+I283+I284</f>
        <v>0</v>
      </c>
      <c r="J281" s="205">
        <f>J282+J283+J284</f>
        <v>0</v>
      </c>
      <c r="K281" s="205">
        <f>K282+K283+K284</f>
        <v>0</v>
      </c>
      <c r="L281" s="374"/>
      <c r="M281" s="374"/>
      <c r="N281" s="374"/>
    </row>
    <row r="282" spans="2:14" ht="12.75" customHeight="1" hidden="1">
      <c r="B282" s="210" t="s">
        <v>315</v>
      </c>
      <c r="C282" s="397"/>
      <c r="D282" s="204" t="s">
        <v>253</v>
      </c>
      <c r="E282" s="204" t="s">
        <v>255</v>
      </c>
      <c r="F282" s="403" t="s">
        <v>437</v>
      </c>
      <c r="G282" s="204" t="s">
        <v>443</v>
      </c>
      <c r="H282" s="204" t="s">
        <v>444</v>
      </c>
      <c r="I282" s="205"/>
      <c r="J282" s="205"/>
      <c r="K282" s="205">
        <v>0</v>
      </c>
      <c r="L282" s="374"/>
      <c r="M282" s="374"/>
      <c r="N282" s="374"/>
    </row>
    <row r="283" spans="2:14" ht="12.75" customHeight="1" hidden="1">
      <c r="B283" s="210" t="s">
        <v>316</v>
      </c>
      <c r="C283" s="397"/>
      <c r="D283" s="204" t="s">
        <v>253</v>
      </c>
      <c r="E283" s="204" t="s">
        <v>255</v>
      </c>
      <c r="F283" s="403" t="s">
        <v>437</v>
      </c>
      <c r="G283" s="204" t="s">
        <v>443</v>
      </c>
      <c r="H283" s="204" t="s">
        <v>377</v>
      </c>
      <c r="I283" s="205"/>
      <c r="J283" s="205"/>
      <c r="K283" s="205">
        <v>0</v>
      </c>
      <c r="L283" s="374"/>
      <c r="M283" s="374"/>
      <c r="N283" s="374"/>
    </row>
    <row r="284" spans="2:14" ht="18.75" customHeight="1" hidden="1">
      <c r="B284" s="210" t="s">
        <v>317</v>
      </c>
      <c r="C284" s="397"/>
      <c r="D284" s="204" t="s">
        <v>253</v>
      </c>
      <c r="E284" s="204" t="s">
        <v>255</v>
      </c>
      <c r="F284" s="403" t="s">
        <v>437</v>
      </c>
      <c r="G284" s="204" t="s">
        <v>443</v>
      </c>
      <c r="H284" s="204" t="s">
        <v>349</v>
      </c>
      <c r="I284" s="205"/>
      <c r="J284" s="205"/>
      <c r="K284" s="205"/>
      <c r="L284" s="374"/>
      <c r="M284" s="374"/>
      <c r="N284" s="374"/>
    </row>
    <row r="285" spans="2:14" ht="15.75" customHeight="1" hidden="1">
      <c r="B285" s="210" t="s">
        <v>445</v>
      </c>
      <c r="C285" s="397"/>
      <c r="D285" s="204" t="s">
        <v>253</v>
      </c>
      <c r="E285" s="204" t="s">
        <v>255</v>
      </c>
      <c r="F285" s="403" t="s">
        <v>446</v>
      </c>
      <c r="G285" s="204"/>
      <c r="H285" s="204"/>
      <c r="I285" s="205">
        <f aca="true" t="shared" si="54" ref="I285:K287">I286</f>
        <v>0</v>
      </c>
      <c r="J285" s="205">
        <f t="shared" si="54"/>
        <v>0</v>
      </c>
      <c r="K285" s="205">
        <f t="shared" si="54"/>
        <v>0</v>
      </c>
      <c r="L285" s="374"/>
      <c r="M285" s="374"/>
      <c r="N285" s="374"/>
    </row>
    <row r="286" spans="2:14" ht="12.75" customHeight="1" hidden="1">
      <c r="B286" s="431" t="s">
        <v>438</v>
      </c>
      <c r="C286" s="397"/>
      <c r="D286" s="204" t="s">
        <v>253</v>
      </c>
      <c r="E286" s="204" t="s">
        <v>255</v>
      </c>
      <c r="F286" s="403" t="s">
        <v>446</v>
      </c>
      <c r="G286" s="432" t="s">
        <v>439</v>
      </c>
      <c r="H286" s="204"/>
      <c r="I286" s="205">
        <f t="shared" si="54"/>
        <v>0</v>
      </c>
      <c r="J286" s="205">
        <f t="shared" si="54"/>
        <v>0</v>
      </c>
      <c r="K286" s="205">
        <f t="shared" si="54"/>
        <v>0</v>
      </c>
      <c r="L286" s="374"/>
      <c r="M286" s="374"/>
      <c r="N286" s="374"/>
    </row>
    <row r="287" spans="2:14" ht="12.75" customHeight="1" hidden="1">
      <c r="B287" s="433" t="s">
        <v>440</v>
      </c>
      <c r="C287" s="397"/>
      <c r="D287" s="204" t="s">
        <v>253</v>
      </c>
      <c r="E287" s="204" t="s">
        <v>255</v>
      </c>
      <c r="F287" s="403" t="s">
        <v>446</v>
      </c>
      <c r="G287" s="434" t="s">
        <v>441</v>
      </c>
      <c r="H287" s="204"/>
      <c r="I287" s="205">
        <f t="shared" si="54"/>
        <v>0</v>
      </c>
      <c r="J287" s="205">
        <f t="shared" si="54"/>
        <v>0</v>
      </c>
      <c r="K287" s="205">
        <f t="shared" si="54"/>
        <v>0</v>
      </c>
      <c r="L287" s="374"/>
      <c r="M287" s="374"/>
      <c r="N287" s="374"/>
    </row>
    <row r="288" spans="2:14" ht="14.25" hidden="1">
      <c r="B288" s="421" t="s">
        <v>335</v>
      </c>
      <c r="C288" s="397"/>
      <c r="D288" s="204" t="s">
        <v>253</v>
      </c>
      <c r="E288" s="204" t="s">
        <v>255</v>
      </c>
      <c r="F288" s="403" t="s">
        <v>446</v>
      </c>
      <c r="G288" s="434" t="s">
        <v>336</v>
      </c>
      <c r="H288" s="204"/>
      <c r="I288" s="205">
        <f>I289+I290+I291</f>
        <v>0</v>
      </c>
      <c r="J288" s="205">
        <f>J289+J290+J291</f>
        <v>0</v>
      </c>
      <c r="K288" s="205">
        <f>K289+K290+K291</f>
        <v>0</v>
      </c>
      <c r="L288" s="374"/>
      <c r="M288" s="374"/>
      <c r="N288" s="374"/>
    </row>
    <row r="289" spans="2:14" ht="12.75" customHeight="1" hidden="1">
      <c r="B289" s="210" t="s">
        <v>315</v>
      </c>
      <c r="C289" s="397"/>
      <c r="D289" s="204" t="s">
        <v>253</v>
      </c>
      <c r="E289" s="204" t="s">
        <v>255</v>
      </c>
      <c r="F289" s="403" t="s">
        <v>446</v>
      </c>
      <c r="G289" s="204" t="s">
        <v>338</v>
      </c>
      <c r="H289" s="204" t="s">
        <v>444</v>
      </c>
      <c r="I289" s="205"/>
      <c r="J289" s="205"/>
      <c r="K289" s="205"/>
      <c r="L289" s="374"/>
      <c r="M289" s="374"/>
      <c r="N289" s="374"/>
    </row>
    <row r="290" spans="2:14" ht="12.75" customHeight="1" hidden="1">
      <c r="B290" s="210" t="s">
        <v>316</v>
      </c>
      <c r="C290" s="397"/>
      <c r="D290" s="204" t="s">
        <v>253</v>
      </c>
      <c r="E290" s="204" t="s">
        <v>255</v>
      </c>
      <c r="F290" s="403" t="s">
        <v>446</v>
      </c>
      <c r="G290" s="204" t="s">
        <v>338</v>
      </c>
      <c r="H290" s="204" t="s">
        <v>377</v>
      </c>
      <c r="I290" s="205"/>
      <c r="J290" s="205"/>
      <c r="K290" s="205"/>
      <c r="L290" s="374"/>
      <c r="M290" s="374"/>
      <c r="N290" s="374"/>
    </row>
    <row r="291" spans="2:14" ht="12.75" customHeight="1" hidden="1">
      <c r="B291" s="210" t="s">
        <v>317</v>
      </c>
      <c r="C291" s="397"/>
      <c r="D291" s="204" t="s">
        <v>253</v>
      </c>
      <c r="E291" s="204" t="s">
        <v>255</v>
      </c>
      <c r="F291" s="403" t="s">
        <v>446</v>
      </c>
      <c r="G291" s="204" t="s">
        <v>338</v>
      </c>
      <c r="H291" s="204" t="s">
        <v>349</v>
      </c>
      <c r="I291" s="205"/>
      <c r="J291" s="205"/>
      <c r="K291" s="205"/>
      <c r="L291" s="374"/>
      <c r="M291" s="374"/>
      <c r="N291" s="374"/>
    </row>
    <row r="292" spans="2:14" ht="14.25" customHeight="1">
      <c r="B292" s="406" t="s">
        <v>256</v>
      </c>
      <c r="C292" s="397"/>
      <c r="D292" s="203" t="s">
        <v>253</v>
      </c>
      <c r="E292" s="203" t="s">
        <v>257</v>
      </c>
      <c r="F292" s="204"/>
      <c r="G292" s="204"/>
      <c r="H292" s="204"/>
      <c r="I292" s="205">
        <f>I297+I296</f>
        <v>18480</v>
      </c>
      <c r="J292" s="205">
        <f>J297+J296</f>
        <v>0</v>
      </c>
      <c r="K292" s="205">
        <f>K297+K296</f>
        <v>0</v>
      </c>
      <c r="L292" s="374"/>
      <c r="M292" s="374"/>
      <c r="N292" s="374"/>
    </row>
    <row r="293" spans="2:14" ht="14.25" customHeight="1" hidden="1">
      <c r="B293" s="428" t="s">
        <v>319</v>
      </c>
      <c r="C293" s="397"/>
      <c r="D293" s="204" t="s">
        <v>253</v>
      </c>
      <c r="E293" s="204" t="s">
        <v>257</v>
      </c>
      <c r="F293" s="204" t="s">
        <v>320</v>
      </c>
      <c r="G293" s="204"/>
      <c r="H293" s="204"/>
      <c r="I293" s="205">
        <f aca="true" t="shared" si="55" ref="I293:K295">I294</f>
        <v>0</v>
      </c>
      <c r="J293" s="205">
        <f t="shared" si="55"/>
        <v>0</v>
      </c>
      <c r="K293" s="205">
        <f t="shared" si="55"/>
        <v>0</v>
      </c>
      <c r="L293" s="374"/>
      <c r="M293" s="374"/>
      <c r="N293" s="374"/>
    </row>
    <row r="294" spans="2:14" ht="14.25" customHeight="1" hidden="1">
      <c r="B294" s="421" t="s">
        <v>335</v>
      </c>
      <c r="C294" s="397"/>
      <c r="D294" s="204" t="s">
        <v>253</v>
      </c>
      <c r="E294" s="204" t="s">
        <v>257</v>
      </c>
      <c r="F294" s="204" t="s">
        <v>448</v>
      </c>
      <c r="G294" s="204" t="s">
        <v>336</v>
      </c>
      <c r="H294" s="204"/>
      <c r="I294" s="205">
        <f t="shared" si="55"/>
        <v>0</v>
      </c>
      <c r="J294" s="205">
        <f t="shared" si="55"/>
        <v>0</v>
      </c>
      <c r="K294" s="205">
        <f t="shared" si="55"/>
        <v>0</v>
      </c>
      <c r="L294" s="374"/>
      <c r="M294" s="374"/>
      <c r="N294" s="374"/>
    </row>
    <row r="295" spans="2:14" ht="39.75" customHeight="1" hidden="1">
      <c r="B295" s="435" t="s">
        <v>449</v>
      </c>
      <c r="C295" s="397"/>
      <c r="D295" s="204" t="s">
        <v>253</v>
      </c>
      <c r="E295" s="204" t="s">
        <v>257</v>
      </c>
      <c r="F295" s="204" t="s">
        <v>448</v>
      </c>
      <c r="G295" s="204" t="s">
        <v>450</v>
      </c>
      <c r="H295" s="204"/>
      <c r="I295" s="205">
        <f t="shared" si="55"/>
        <v>0</v>
      </c>
      <c r="J295" s="205">
        <f t="shared" si="55"/>
        <v>0</v>
      </c>
      <c r="K295" s="205">
        <f t="shared" si="55"/>
        <v>0</v>
      </c>
      <c r="L295" s="374"/>
      <c r="M295" s="374"/>
      <c r="N295" s="374"/>
    </row>
    <row r="296" spans="2:14" ht="14.25" customHeight="1" hidden="1">
      <c r="B296" s="206" t="s">
        <v>315</v>
      </c>
      <c r="C296" s="397"/>
      <c r="D296" s="204" t="s">
        <v>253</v>
      </c>
      <c r="E296" s="204" t="s">
        <v>257</v>
      </c>
      <c r="F296" s="204" t="s">
        <v>448</v>
      </c>
      <c r="G296" s="204" t="s">
        <v>450</v>
      </c>
      <c r="H296" s="204" t="s">
        <v>339</v>
      </c>
      <c r="I296" s="205"/>
      <c r="J296" s="205"/>
      <c r="K296" s="205"/>
      <c r="L296" s="374"/>
      <c r="M296" s="374"/>
      <c r="N296" s="374"/>
    </row>
    <row r="297" spans="2:14" ht="27.75" customHeight="1">
      <c r="B297" s="292" t="s">
        <v>451</v>
      </c>
      <c r="C297" s="397"/>
      <c r="D297" s="204" t="s">
        <v>253</v>
      </c>
      <c r="E297" s="204" t="s">
        <v>257</v>
      </c>
      <c r="F297" s="209" t="s">
        <v>452</v>
      </c>
      <c r="G297" s="204"/>
      <c r="H297" s="204"/>
      <c r="I297" s="205">
        <f>I298+I302+I306+I310+I314+I319</f>
        <v>18480</v>
      </c>
      <c r="J297" s="205">
        <f>J298+J302+J306+J310+J314+J319</f>
        <v>0</v>
      </c>
      <c r="K297" s="205">
        <f>K298+K302+K306+K310+K314+K319</f>
        <v>0</v>
      </c>
      <c r="L297" s="374"/>
      <c r="M297" s="374"/>
      <c r="N297" s="374"/>
    </row>
    <row r="298" spans="2:14" ht="12" customHeight="1" hidden="1">
      <c r="B298" s="269" t="s">
        <v>453</v>
      </c>
      <c r="C298" s="397"/>
      <c r="D298" s="204" t="s">
        <v>253</v>
      </c>
      <c r="E298" s="204" t="s">
        <v>257</v>
      </c>
      <c r="F298" s="209" t="s">
        <v>454</v>
      </c>
      <c r="G298" s="204"/>
      <c r="H298" s="204"/>
      <c r="I298" s="205">
        <f aca="true" t="shared" si="56" ref="I298:K300">I299</f>
        <v>0</v>
      </c>
      <c r="J298" s="205">
        <f t="shared" si="56"/>
        <v>0</v>
      </c>
      <c r="K298" s="205">
        <f t="shared" si="56"/>
        <v>0</v>
      </c>
      <c r="L298" s="374"/>
      <c r="M298" s="374"/>
      <c r="N298" s="374"/>
    </row>
    <row r="299" spans="2:14" ht="12.75" customHeight="1" hidden="1">
      <c r="B299" s="211" t="s">
        <v>331</v>
      </c>
      <c r="C299" s="397"/>
      <c r="D299" s="204" t="s">
        <v>253</v>
      </c>
      <c r="E299" s="204" t="s">
        <v>257</v>
      </c>
      <c r="F299" s="209" t="s">
        <v>454</v>
      </c>
      <c r="G299" s="204" t="s">
        <v>332</v>
      </c>
      <c r="H299" s="436"/>
      <c r="I299" s="205">
        <f t="shared" si="56"/>
        <v>0</v>
      </c>
      <c r="J299" s="205">
        <f t="shared" si="56"/>
        <v>0</v>
      </c>
      <c r="K299" s="205">
        <f t="shared" si="56"/>
        <v>0</v>
      </c>
      <c r="L299" s="374"/>
      <c r="M299" s="374"/>
      <c r="N299" s="374"/>
    </row>
    <row r="300" spans="2:14" ht="12.75" customHeight="1" hidden="1">
      <c r="B300" s="211" t="s">
        <v>333</v>
      </c>
      <c r="C300" s="397"/>
      <c r="D300" s="204" t="s">
        <v>253</v>
      </c>
      <c r="E300" s="204" t="s">
        <v>257</v>
      </c>
      <c r="F300" s="209" t="s">
        <v>454</v>
      </c>
      <c r="G300" s="204" t="s">
        <v>334</v>
      </c>
      <c r="H300" s="204"/>
      <c r="I300" s="205">
        <f t="shared" si="56"/>
        <v>0</v>
      </c>
      <c r="J300" s="205">
        <f t="shared" si="56"/>
        <v>0</v>
      </c>
      <c r="K300" s="205">
        <f t="shared" si="56"/>
        <v>0</v>
      </c>
      <c r="L300" s="374"/>
      <c r="M300" s="374"/>
      <c r="N300" s="374"/>
    </row>
    <row r="301" spans="2:14" ht="12.75" customHeight="1" hidden="1">
      <c r="B301" s="206" t="s">
        <v>315</v>
      </c>
      <c r="C301" s="397"/>
      <c r="D301" s="204" t="s">
        <v>253</v>
      </c>
      <c r="E301" s="204" t="s">
        <v>257</v>
      </c>
      <c r="F301" s="209" t="s">
        <v>454</v>
      </c>
      <c r="G301" s="204" t="s">
        <v>334</v>
      </c>
      <c r="H301" s="204">
        <v>2</v>
      </c>
      <c r="I301" s="205"/>
      <c r="J301" s="205"/>
      <c r="K301" s="205"/>
      <c r="L301" s="374"/>
      <c r="M301" s="374"/>
      <c r="N301" s="374"/>
    </row>
    <row r="302" spans="2:14" ht="12.75" customHeight="1">
      <c r="B302" s="269" t="s">
        <v>455</v>
      </c>
      <c r="C302" s="397"/>
      <c r="D302" s="204" t="s">
        <v>253</v>
      </c>
      <c r="E302" s="204" t="s">
        <v>257</v>
      </c>
      <c r="F302" s="209" t="s">
        <v>456</v>
      </c>
      <c r="G302" s="204"/>
      <c r="H302" s="204"/>
      <c r="I302" s="205">
        <f aca="true" t="shared" si="57" ref="I302:K304">I303</f>
        <v>280</v>
      </c>
      <c r="J302" s="205">
        <f t="shared" si="57"/>
        <v>0</v>
      </c>
      <c r="K302" s="205">
        <f t="shared" si="57"/>
        <v>0</v>
      </c>
      <c r="L302" s="374"/>
      <c r="M302" s="374"/>
      <c r="N302" s="374"/>
    </row>
    <row r="303" spans="2:14" ht="14.25" customHeight="1">
      <c r="B303" s="211" t="s">
        <v>457</v>
      </c>
      <c r="C303" s="397"/>
      <c r="D303" s="204" t="s">
        <v>253</v>
      </c>
      <c r="E303" s="204" t="s">
        <v>257</v>
      </c>
      <c r="F303" s="209" t="s">
        <v>456</v>
      </c>
      <c r="G303" s="204" t="s">
        <v>439</v>
      </c>
      <c r="H303" s="204"/>
      <c r="I303" s="205">
        <f t="shared" si="57"/>
        <v>280</v>
      </c>
      <c r="J303" s="205">
        <f t="shared" si="57"/>
        <v>0</v>
      </c>
      <c r="K303" s="205">
        <f t="shared" si="57"/>
        <v>0</v>
      </c>
      <c r="L303" s="374"/>
      <c r="M303" s="374"/>
      <c r="N303" s="374"/>
    </row>
    <row r="304" spans="2:14" ht="12.75" customHeight="1">
      <c r="B304" s="262" t="s">
        <v>440</v>
      </c>
      <c r="C304" s="393"/>
      <c r="D304" s="204" t="s">
        <v>253</v>
      </c>
      <c r="E304" s="204" t="s">
        <v>257</v>
      </c>
      <c r="F304" s="209" t="s">
        <v>456</v>
      </c>
      <c r="G304" s="204" t="s">
        <v>441</v>
      </c>
      <c r="H304" s="204"/>
      <c r="I304" s="205">
        <f t="shared" si="57"/>
        <v>280</v>
      </c>
      <c r="J304" s="205">
        <f t="shared" si="57"/>
        <v>0</v>
      </c>
      <c r="K304" s="205">
        <f t="shared" si="57"/>
        <v>0</v>
      </c>
      <c r="L304" s="374"/>
      <c r="M304" s="374"/>
      <c r="N304" s="374"/>
    </row>
    <row r="305" spans="2:14" ht="12.75" customHeight="1">
      <c r="B305" s="206" t="s">
        <v>315</v>
      </c>
      <c r="C305" s="393"/>
      <c r="D305" s="204" t="s">
        <v>253</v>
      </c>
      <c r="E305" s="204" t="s">
        <v>257</v>
      </c>
      <c r="F305" s="209" t="s">
        <v>456</v>
      </c>
      <c r="G305" s="204" t="s">
        <v>441</v>
      </c>
      <c r="H305" s="204" t="s">
        <v>339</v>
      </c>
      <c r="I305" s="205">
        <v>280</v>
      </c>
      <c r="J305" s="205"/>
      <c r="K305" s="205"/>
      <c r="L305" s="374"/>
      <c r="M305" s="374"/>
      <c r="N305" s="374"/>
    </row>
    <row r="306" spans="2:14" ht="12.75" customHeight="1" hidden="1">
      <c r="B306" s="269" t="s">
        <v>458</v>
      </c>
      <c r="C306" s="393"/>
      <c r="D306" s="204" t="s">
        <v>253</v>
      </c>
      <c r="E306" s="204" t="s">
        <v>257</v>
      </c>
      <c r="F306" s="209" t="s">
        <v>459</v>
      </c>
      <c r="G306" s="204"/>
      <c r="H306" s="204"/>
      <c r="I306" s="205">
        <f aca="true" t="shared" si="58" ref="I306:K308">I307</f>
        <v>0</v>
      </c>
      <c r="J306" s="205">
        <f t="shared" si="58"/>
        <v>0</v>
      </c>
      <c r="K306" s="205">
        <f t="shared" si="58"/>
        <v>0</v>
      </c>
      <c r="L306" s="374"/>
      <c r="M306" s="374"/>
      <c r="N306" s="374"/>
    </row>
    <row r="307" spans="2:14" ht="12.75" customHeight="1" hidden="1">
      <c r="B307" s="211" t="s">
        <v>331</v>
      </c>
      <c r="C307" s="393"/>
      <c r="D307" s="204" t="s">
        <v>253</v>
      </c>
      <c r="E307" s="204" t="s">
        <v>257</v>
      </c>
      <c r="F307" s="209" t="s">
        <v>459</v>
      </c>
      <c r="G307" s="204" t="s">
        <v>332</v>
      </c>
      <c r="H307" s="204"/>
      <c r="I307" s="205">
        <f t="shared" si="58"/>
        <v>0</v>
      </c>
      <c r="J307" s="205">
        <f t="shared" si="58"/>
        <v>0</v>
      </c>
      <c r="K307" s="205">
        <f t="shared" si="58"/>
        <v>0</v>
      </c>
      <c r="L307" s="374"/>
      <c r="M307" s="374"/>
      <c r="N307" s="374"/>
    </row>
    <row r="308" spans="2:14" ht="17.25" customHeight="1" hidden="1">
      <c r="B308" s="211" t="s">
        <v>333</v>
      </c>
      <c r="C308" s="393"/>
      <c r="D308" s="204" t="s">
        <v>253</v>
      </c>
      <c r="E308" s="204" t="s">
        <v>257</v>
      </c>
      <c r="F308" s="209" t="s">
        <v>459</v>
      </c>
      <c r="G308" s="204" t="s">
        <v>334</v>
      </c>
      <c r="H308" s="204"/>
      <c r="I308" s="205">
        <f t="shared" si="58"/>
        <v>0</v>
      </c>
      <c r="J308" s="205">
        <f t="shared" si="58"/>
        <v>0</v>
      </c>
      <c r="K308" s="205">
        <f t="shared" si="58"/>
        <v>0</v>
      </c>
      <c r="L308" s="374"/>
      <c r="M308" s="374"/>
      <c r="N308" s="374"/>
    </row>
    <row r="309" spans="2:14" ht="15" customHeight="1" hidden="1">
      <c r="B309" s="206" t="s">
        <v>315</v>
      </c>
      <c r="C309" s="393"/>
      <c r="D309" s="204" t="s">
        <v>253</v>
      </c>
      <c r="E309" s="204" t="s">
        <v>257</v>
      </c>
      <c r="F309" s="209" t="s">
        <v>459</v>
      </c>
      <c r="G309" s="204" t="s">
        <v>334</v>
      </c>
      <c r="H309" s="204" t="s">
        <v>339</v>
      </c>
      <c r="I309" s="205"/>
      <c r="J309" s="205"/>
      <c r="K309" s="205"/>
      <c r="L309" s="374"/>
      <c r="M309" s="374"/>
      <c r="N309" s="374"/>
    </row>
    <row r="310" spans="2:14" ht="28.5" customHeight="1" hidden="1">
      <c r="B310" s="402" t="s">
        <v>462</v>
      </c>
      <c r="C310" s="395"/>
      <c r="D310" s="204" t="s">
        <v>253</v>
      </c>
      <c r="E310" s="204" t="s">
        <v>257</v>
      </c>
      <c r="F310" s="209" t="s">
        <v>463</v>
      </c>
      <c r="G310" s="204"/>
      <c r="H310" s="204"/>
      <c r="I310" s="205">
        <f aca="true" t="shared" si="59" ref="I310:K312">I311</f>
        <v>0</v>
      </c>
      <c r="J310" s="205">
        <f t="shared" si="59"/>
        <v>0</v>
      </c>
      <c r="K310" s="205">
        <f t="shared" si="59"/>
        <v>0</v>
      </c>
      <c r="L310" s="374"/>
      <c r="M310" s="374"/>
      <c r="N310" s="374"/>
    </row>
    <row r="311" spans="2:14" ht="12.75" customHeight="1" hidden="1">
      <c r="B311" s="211" t="s">
        <v>331</v>
      </c>
      <c r="C311" s="395"/>
      <c r="D311" s="204" t="s">
        <v>253</v>
      </c>
      <c r="E311" s="204" t="s">
        <v>257</v>
      </c>
      <c r="F311" s="209" t="s">
        <v>463</v>
      </c>
      <c r="G311" s="204" t="s">
        <v>332</v>
      </c>
      <c r="H311" s="204"/>
      <c r="I311" s="205">
        <f t="shared" si="59"/>
        <v>0</v>
      </c>
      <c r="J311" s="205">
        <f t="shared" si="59"/>
        <v>0</v>
      </c>
      <c r="K311" s="205">
        <f t="shared" si="59"/>
        <v>0</v>
      </c>
      <c r="L311" s="374"/>
      <c r="M311" s="374"/>
      <c r="N311" s="374"/>
    </row>
    <row r="312" spans="2:14" ht="14.25" customHeight="1" hidden="1">
      <c r="B312" s="211" t="s">
        <v>333</v>
      </c>
      <c r="C312" s="395"/>
      <c r="D312" s="204" t="s">
        <v>253</v>
      </c>
      <c r="E312" s="204" t="s">
        <v>257</v>
      </c>
      <c r="F312" s="209" t="s">
        <v>463</v>
      </c>
      <c r="G312" s="204" t="s">
        <v>334</v>
      </c>
      <c r="H312" s="204"/>
      <c r="I312" s="205">
        <f t="shared" si="59"/>
        <v>0</v>
      </c>
      <c r="J312" s="205">
        <f t="shared" si="59"/>
        <v>0</v>
      </c>
      <c r="K312" s="205">
        <f t="shared" si="59"/>
        <v>0</v>
      </c>
      <c r="L312" s="374"/>
      <c r="M312" s="374"/>
      <c r="N312" s="374"/>
    </row>
    <row r="313" spans="2:14" ht="16.5" customHeight="1" hidden="1">
      <c r="B313" s="206" t="s">
        <v>315</v>
      </c>
      <c r="C313" s="395"/>
      <c r="D313" s="204" t="s">
        <v>253</v>
      </c>
      <c r="E313" s="204" t="s">
        <v>257</v>
      </c>
      <c r="F313" s="209" t="s">
        <v>463</v>
      </c>
      <c r="G313" s="204" t="s">
        <v>334</v>
      </c>
      <c r="H313" s="204" t="s">
        <v>339</v>
      </c>
      <c r="I313" s="205"/>
      <c r="J313" s="205"/>
      <c r="K313" s="205"/>
      <c r="L313" s="374"/>
      <c r="M313" s="374"/>
      <c r="N313" s="374"/>
    </row>
    <row r="314" spans="2:14" ht="28.5" hidden="1">
      <c r="B314" s="422" t="s">
        <v>464</v>
      </c>
      <c r="C314" s="395"/>
      <c r="D314" s="204" t="s">
        <v>253</v>
      </c>
      <c r="E314" s="204" t="s">
        <v>257</v>
      </c>
      <c r="F314" s="270" t="s">
        <v>465</v>
      </c>
      <c r="G314" s="437"/>
      <c r="H314" s="204"/>
      <c r="I314" s="205">
        <f>I315</f>
        <v>0</v>
      </c>
      <c r="J314" s="205">
        <f>J315</f>
        <v>0</v>
      </c>
      <c r="K314" s="205"/>
      <c r="L314" s="374"/>
      <c r="M314" s="374"/>
      <c r="N314" s="374"/>
    </row>
    <row r="315" spans="2:14" ht="16.5" customHeight="1" hidden="1">
      <c r="B315" s="438" t="s">
        <v>457</v>
      </c>
      <c r="C315" s="395"/>
      <c r="D315" s="204" t="s">
        <v>253</v>
      </c>
      <c r="E315" s="204" t="s">
        <v>257</v>
      </c>
      <c r="F315" s="270" t="s">
        <v>465</v>
      </c>
      <c r="G315" s="437" t="s">
        <v>439</v>
      </c>
      <c r="H315" s="204"/>
      <c r="I315" s="205">
        <f>I316</f>
        <v>0</v>
      </c>
      <c r="J315" s="205">
        <f>J316</f>
        <v>0</v>
      </c>
      <c r="K315" s="205"/>
      <c r="L315" s="374"/>
      <c r="M315" s="374"/>
      <c r="N315" s="374"/>
    </row>
    <row r="316" spans="2:14" ht="16.5" customHeight="1" hidden="1">
      <c r="B316" s="438" t="s">
        <v>440</v>
      </c>
      <c r="C316" s="395"/>
      <c r="D316" s="204" t="s">
        <v>253</v>
      </c>
      <c r="E316" s="204" t="s">
        <v>257</v>
      </c>
      <c r="F316" s="270" t="s">
        <v>465</v>
      </c>
      <c r="G316" s="437" t="s">
        <v>441</v>
      </c>
      <c r="H316" s="204"/>
      <c r="I316" s="205">
        <f>I317+I318</f>
        <v>0</v>
      </c>
      <c r="J316" s="205">
        <f>J317+J318</f>
        <v>0</v>
      </c>
      <c r="K316" s="205"/>
      <c r="L316" s="374"/>
      <c r="M316" s="374"/>
      <c r="N316" s="374"/>
    </row>
    <row r="317" spans="2:14" ht="16.5" customHeight="1" hidden="1">
      <c r="B317" s="272" t="s">
        <v>315</v>
      </c>
      <c r="C317" s="395"/>
      <c r="D317" s="204" t="s">
        <v>253</v>
      </c>
      <c r="E317" s="204" t="s">
        <v>257</v>
      </c>
      <c r="F317" s="270" t="s">
        <v>466</v>
      </c>
      <c r="G317" s="437" t="s">
        <v>441</v>
      </c>
      <c r="H317" s="204" t="s">
        <v>339</v>
      </c>
      <c r="I317" s="205"/>
      <c r="J317" s="205"/>
      <c r="K317" s="205"/>
      <c r="L317" s="374"/>
      <c r="M317" s="374"/>
      <c r="N317" s="374"/>
    </row>
    <row r="318" spans="2:14" ht="16.5" customHeight="1" hidden="1">
      <c r="B318" s="206" t="s">
        <v>316</v>
      </c>
      <c r="C318" s="395"/>
      <c r="D318" s="204" t="s">
        <v>253</v>
      </c>
      <c r="E318" s="204" t="s">
        <v>257</v>
      </c>
      <c r="F318" s="350" t="s">
        <v>467</v>
      </c>
      <c r="G318" s="271" t="s">
        <v>441</v>
      </c>
      <c r="H318" s="204" t="s">
        <v>377</v>
      </c>
      <c r="I318" s="205"/>
      <c r="J318" s="205"/>
      <c r="K318" s="205"/>
      <c r="L318" s="374"/>
      <c r="M318" s="374"/>
      <c r="N318" s="374"/>
    </row>
    <row r="319" spans="2:14" ht="16.5" customHeight="1">
      <c r="B319" s="269" t="s">
        <v>468</v>
      </c>
      <c r="C319" s="395"/>
      <c r="D319" s="204" t="s">
        <v>253</v>
      </c>
      <c r="E319" s="204" t="s">
        <v>257</v>
      </c>
      <c r="F319" s="270" t="s">
        <v>469</v>
      </c>
      <c r="G319" s="271"/>
      <c r="H319" s="204"/>
      <c r="I319" s="205">
        <f aca="true" t="shared" si="60" ref="I319:K320">I320</f>
        <v>18200</v>
      </c>
      <c r="J319" s="205">
        <f t="shared" si="60"/>
        <v>0</v>
      </c>
      <c r="K319" s="205">
        <f t="shared" si="60"/>
        <v>0</v>
      </c>
      <c r="L319" s="374"/>
      <c r="M319" s="374"/>
      <c r="N319" s="374"/>
    </row>
    <row r="320" spans="2:14" ht="16.5" customHeight="1">
      <c r="B320" s="211" t="s">
        <v>457</v>
      </c>
      <c r="C320" s="395"/>
      <c r="D320" s="204" t="s">
        <v>253</v>
      </c>
      <c r="E320" s="204" t="s">
        <v>257</v>
      </c>
      <c r="F320" s="270" t="s">
        <v>469</v>
      </c>
      <c r="G320" s="271" t="s">
        <v>439</v>
      </c>
      <c r="H320" s="204"/>
      <c r="I320" s="205">
        <f t="shared" si="60"/>
        <v>18200</v>
      </c>
      <c r="J320" s="205">
        <f t="shared" si="60"/>
        <v>0</v>
      </c>
      <c r="K320" s="205">
        <f t="shared" si="60"/>
        <v>0</v>
      </c>
      <c r="L320" s="374"/>
      <c r="M320" s="374"/>
      <c r="N320" s="374"/>
    </row>
    <row r="321" spans="2:14" ht="16.5" customHeight="1">
      <c r="B321" s="262" t="s">
        <v>440</v>
      </c>
      <c r="C321" s="395"/>
      <c r="D321" s="204" t="s">
        <v>253</v>
      </c>
      <c r="E321" s="204" t="s">
        <v>257</v>
      </c>
      <c r="F321" s="270" t="s">
        <v>469</v>
      </c>
      <c r="G321" s="271" t="s">
        <v>441</v>
      </c>
      <c r="H321" s="204"/>
      <c r="I321" s="205">
        <f>I322+I323+I324</f>
        <v>18200</v>
      </c>
      <c r="J321" s="205">
        <f>J322+J323+J324</f>
        <v>0</v>
      </c>
      <c r="K321" s="205">
        <f>K322+K323+K324</f>
        <v>0</v>
      </c>
      <c r="L321" s="374"/>
      <c r="M321" s="374"/>
      <c r="N321" s="374"/>
    </row>
    <row r="322" spans="2:14" ht="16.5" customHeight="1">
      <c r="B322" s="272" t="s">
        <v>315</v>
      </c>
      <c r="C322" s="395"/>
      <c r="D322" s="204" t="s">
        <v>253</v>
      </c>
      <c r="E322" s="204" t="s">
        <v>257</v>
      </c>
      <c r="F322" s="439" t="s">
        <v>724</v>
      </c>
      <c r="G322" s="271" t="s">
        <v>441</v>
      </c>
      <c r="H322" s="204" t="s">
        <v>339</v>
      </c>
      <c r="I322" s="205">
        <v>5079.1</v>
      </c>
      <c r="J322" s="205"/>
      <c r="K322" s="205"/>
      <c r="L322" s="374"/>
      <c r="M322" s="374"/>
      <c r="N322" s="374"/>
    </row>
    <row r="323" spans="2:14" ht="16.5" customHeight="1">
      <c r="B323" s="206" t="s">
        <v>316</v>
      </c>
      <c r="C323" s="395"/>
      <c r="D323" s="204" t="s">
        <v>253</v>
      </c>
      <c r="E323" s="204" t="s">
        <v>257</v>
      </c>
      <c r="F323" s="270" t="s">
        <v>470</v>
      </c>
      <c r="G323" s="271" t="s">
        <v>441</v>
      </c>
      <c r="H323" s="204" t="s">
        <v>377</v>
      </c>
      <c r="I323" s="205">
        <v>13120.9</v>
      </c>
      <c r="J323" s="205"/>
      <c r="K323" s="205"/>
      <c r="L323" s="374"/>
      <c r="M323" s="374"/>
      <c r="N323" s="374"/>
    </row>
    <row r="324" spans="2:14" ht="16.5" customHeight="1" hidden="1">
      <c r="B324" s="206" t="s">
        <v>317</v>
      </c>
      <c r="C324" s="395"/>
      <c r="D324" s="204" t="s">
        <v>253</v>
      </c>
      <c r="E324" s="204" t="s">
        <v>257</v>
      </c>
      <c r="F324" s="439" t="s">
        <v>725</v>
      </c>
      <c r="G324" s="271" t="s">
        <v>334</v>
      </c>
      <c r="H324" s="204" t="s">
        <v>349</v>
      </c>
      <c r="I324" s="205"/>
      <c r="J324" s="205"/>
      <c r="K324" s="205"/>
      <c r="L324" s="374"/>
      <c r="M324" s="374"/>
      <c r="N324" s="374"/>
    </row>
    <row r="325" spans="2:14" ht="15" customHeight="1" hidden="1">
      <c r="B325" s="440" t="s">
        <v>258</v>
      </c>
      <c r="C325" s="393"/>
      <c r="D325" s="203" t="s">
        <v>253</v>
      </c>
      <c r="E325" s="203" t="s">
        <v>259</v>
      </c>
      <c r="F325" s="278"/>
      <c r="G325" s="204"/>
      <c r="H325" s="204"/>
      <c r="I325" s="243">
        <f>I343+I366+I326+I348</f>
        <v>0</v>
      </c>
      <c r="J325" s="243">
        <f>J343+J366+J326+J348</f>
        <v>0</v>
      </c>
      <c r="K325" s="243">
        <f>K343+K366+K326+K348</f>
        <v>0</v>
      </c>
      <c r="L325" s="374"/>
      <c r="M325" s="374"/>
      <c r="N325" s="374"/>
    </row>
    <row r="326" spans="2:14" ht="27.75" customHeight="1" hidden="1">
      <c r="B326" s="441" t="s">
        <v>485</v>
      </c>
      <c r="C326" s="393"/>
      <c r="D326" s="224" t="s">
        <v>253</v>
      </c>
      <c r="E326" s="224" t="s">
        <v>259</v>
      </c>
      <c r="F326" s="442" t="s">
        <v>726</v>
      </c>
      <c r="G326" s="224"/>
      <c r="H326" s="224"/>
      <c r="I326" s="332">
        <f>I338+I331+I327</f>
        <v>0</v>
      </c>
      <c r="J326" s="332">
        <f>J338+J331</f>
        <v>0</v>
      </c>
      <c r="K326" s="332">
        <f>K338+K331</f>
        <v>0</v>
      </c>
      <c r="L326" s="374"/>
      <c r="M326" s="374"/>
      <c r="N326" s="374"/>
    </row>
    <row r="327" spans="2:14" ht="15.75" customHeight="1" hidden="1">
      <c r="B327" s="269" t="s">
        <v>343</v>
      </c>
      <c r="C327" s="393"/>
      <c r="D327" s="204" t="s">
        <v>253</v>
      </c>
      <c r="E327" s="204" t="s">
        <v>259</v>
      </c>
      <c r="F327" s="278" t="s">
        <v>727</v>
      </c>
      <c r="G327" s="204"/>
      <c r="H327" s="204"/>
      <c r="I327" s="205">
        <f aca="true" t="shared" si="61" ref="I327:K329">I328</f>
        <v>0</v>
      </c>
      <c r="J327" s="205">
        <f t="shared" si="61"/>
        <v>0</v>
      </c>
      <c r="K327" s="205">
        <f t="shared" si="61"/>
        <v>0</v>
      </c>
      <c r="L327" s="374"/>
      <c r="M327" s="374"/>
      <c r="N327" s="374"/>
    </row>
    <row r="328" spans="2:14" ht="15.75" customHeight="1" hidden="1">
      <c r="B328" s="211" t="s">
        <v>331</v>
      </c>
      <c r="C328" s="393"/>
      <c r="D328" s="204" t="s">
        <v>253</v>
      </c>
      <c r="E328" s="204" t="s">
        <v>259</v>
      </c>
      <c r="F328" s="278" t="s">
        <v>727</v>
      </c>
      <c r="G328" s="204" t="s">
        <v>332</v>
      </c>
      <c r="H328" s="204"/>
      <c r="I328" s="205">
        <f t="shared" si="61"/>
        <v>0</v>
      </c>
      <c r="J328" s="205">
        <f t="shared" si="61"/>
        <v>0</v>
      </c>
      <c r="K328" s="205">
        <f t="shared" si="61"/>
        <v>0</v>
      </c>
      <c r="L328" s="374"/>
      <c r="M328" s="374"/>
      <c r="N328" s="374"/>
    </row>
    <row r="329" spans="2:14" ht="15.75" customHeight="1" hidden="1">
      <c r="B329" s="211" t="s">
        <v>333</v>
      </c>
      <c r="C329" s="393"/>
      <c r="D329" s="204" t="s">
        <v>253</v>
      </c>
      <c r="E329" s="204" t="s">
        <v>259</v>
      </c>
      <c r="F329" s="278" t="s">
        <v>727</v>
      </c>
      <c r="G329" s="204" t="s">
        <v>334</v>
      </c>
      <c r="H329" s="204"/>
      <c r="I329" s="205">
        <f t="shared" si="61"/>
        <v>0</v>
      </c>
      <c r="J329" s="205">
        <f t="shared" si="61"/>
        <v>0</v>
      </c>
      <c r="K329" s="205">
        <f t="shared" si="61"/>
        <v>0</v>
      </c>
      <c r="L329" s="374"/>
      <c r="M329" s="374"/>
      <c r="N329" s="374"/>
    </row>
    <row r="330" spans="2:14" ht="15.75" customHeight="1" hidden="1">
      <c r="B330" s="206" t="s">
        <v>316</v>
      </c>
      <c r="C330" s="393"/>
      <c r="D330" s="204" t="s">
        <v>253</v>
      </c>
      <c r="E330" s="204" t="s">
        <v>259</v>
      </c>
      <c r="F330" s="278" t="s">
        <v>727</v>
      </c>
      <c r="G330" s="204" t="s">
        <v>334</v>
      </c>
      <c r="H330" s="204" t="s">
        <v>377</v>
      </c>
      <c r="I330" s="205"/>
      <c r="J330" s="205"/>
      <c r="K330" s="205"/>
      <c r="L330" s="374"/>
      <c r="M330" s="374"/>
      <c r="N330" s="374"/>
    </row>
    <row r="331" spans="2:14" ht="15.75" customHeight="1" hidden="1">
      <c r="B331" s="269" t="s">
        <v>343</v>
      </c>
      <c r="C331" s="393"/>
      <c r="D331" s="204" t="s">
        <v>253</v>
      </c>
      <c r="E331" s="204" t="s">
        <v>259</v>
      </c>
      <c r="F331" s="278" t="s">
        <v>486</v>
      </c>
      <c r="G331" s="204"/>
      <c r="H331" s="204"/>
      <c r="I331" s="205">
        <f>I332+I335</f>
        <v>0</v>
      </c>
      <c r="J331" s="205">
        <f>J332+J335</f>
        <v>0</v>
      </c>
      <c r="K331" s="205">
        <f>K332+K335</f>
        <v>0</v>
      </c>
      <c r="L331" s="374"/>
      <c r="M331" s="374"/>
      <c r="N331" s="374"/>
    </row>
    <row r="332" spans="2:14" ht="15.75" customHeight="1" hidden="1">
      <c r="B332" s="211" t="s">
        <v>331</v>
      </c>
      <c r="C332" s="393"/>
      <c r="D332" s="204" t="s">
        <v>253</v>
      </c>
      <c r="E332" s="204" t="s">
        <v>259</v>
      </c>
      <c r="F332" s="278" t="s">
        <v>486</v>
      </c>
      <c r="G332" s="204" t="s">
        <v>332</v>
      </c>
      <c r="H332" s="204"/>
      <c r="I332" s="205">
        <f aca="true" t="shared" si="62" ref="I332:K333">I333</f>
        <v>0</v>
      </c>
      <c r="J332" s="205">
        <f t="shared" si="62"/>
        <v>0</v>
      </c>
      <c r="K332" s="205">
        <f t="shared" si="62"/>
        <v>0</v>
      </c>
      <c r="L332" s="374"/>
      <c r="M332" s="374"/>
      <c r="N332" s="374"/>
    </row>
    <row r="333" spans="2:14" ht="15.75" customHeight="1" hidden="1">
      <c r="B333" s="211" t="s">
        <v>333</v>
      </c>
      <c r="C333" s="393"/>
      <c r="D333" s="204" t="s">
        <v>253</v>
      </c>
      <c r="E333" s="204" t="s">
        <v>259</v>
      </c>
      <c r="F333" s="278" t="s">
        <v>486</v>
      </c>
      <c r="G333" s="204" t="s">
        <v>334</v>
      </c>
      <c r="H333" s="204"/>
      <c r="I333" s="205">
        <f t="shared" si="62"/>
        <v>0</v>
      </c>
      <c r="J333" s="205">
        <f t="shared" si="62"/>
        <v>0</v>
      </c>
      <c r="K333" s="205">
        <f t="shared" si="62"/>
        <v>0</v>
      </c>
      <c r="L333" s="374"/>
      <c r="M333" s="374"/>
      <c r="N333" s="374"/>
    </row>
    <row r="334" spans="2:14" ht="15.75" customHeight="1" hidden="1">
      <c r="B334" s="206" t="s">
        <v>315</v>
      </c>
      <c r="C334" s="393"/>
      <c r="D334" s="204" t="s">
        <v>253</v>
      </c>
      <c r="E334" s="204" t="s">
        <v>259</v>
      </c>
      <c r="F334" s="278" t="s">
        <v>486</v>
      </c>
      <c r="G334" s="204" t="s">
        <v>334</v>
      </c>
      <c r="H334" s="204" t="s">
        <v>339</v>
      </c>
      <c r="I334" s="205"/>
      <c r="J334" s="205"/>
      <c r="K334" s="205"/>
      <c r="L334" s="374"/>
      <c r="M334" s="374"/>
      <c r="N334" s="374"/>
    </row>
    <row r="335" spans="2:14" ht="15.75" customHeight="1" hidden="1">
      <c r="B335" s="211" t="s">
        <v>335</v>
      </c>
      <c r="C335" s="393"/>
      <c r="D335" s="204" t="s">
        <v>253</v>
      </c>
      <c r="E335" s="204" t="s">
        <v>259</v>
      </c>
      <c r="F335" s="278" t="s">
        <v>486</v>
      </c>
      <c r="G335" s="204" t="s">
        <v>336</v>
      </c>
      <c r="H335" s="204"/>
      <c r="I335" s="205">
        <f aca="true" t="shared" si="63" ref="I335:K336">I336</f>
        <v>0</v>
      </c>
      <c r="J335" s="205">
        <f t="shared" si="63"/>
        <v>0</v>
      </c>
      <c r="K335" s="205">
        <f t="shared" si="63"/>
        <v>0</v>
      </c>
      <c r="L335" s="374"/>
      <c r="M335" s="374"/>
      <c r="N335" s="374"/>
    </row>
    <row r="336" spans="2:14" ht="15.75" customHeight="1" hidden="1">
      <c r="B336" s="421" t="s">
        <v>389</v>
      </c>
      <c r="C336" s="393"/>
      <c r="D336" s="204" t="s">
        <v>253</v>
      </c>
      <c r="E336" s="204" t="s">
        <v>259</v>
      </c>
      <c r="F336" s="278" t="s">
        <v>486</v>
      </c>
      <c r="G336" s="204" t="s">
        <v>390</v>
      </c>
      <c r="H336" s="204"/>
      <c r="I336" s="205">
        <f t="shared" si="63"/>
        <v>0</v>
      </c>
      <c r="J336" s="205">
        <f t="shared" si="63"/>
        <v>0</v>
      </c>
      <c r="K336" s="205">
        <f t="shared" si="63"/>
        <v>0</v>
      </c>
      <c r="L336" s="374"/>
      <c r="M336" s="374"/>
      <c r="N336" s="374"/>
    </row>
    <row r="337" spans="2:14" ht="15.75" customHeight="1" hidden="1">
      <c r="B337" s="206" t="s">
        <v>315</v>
      </c>
      <c r="C337" s="393"/>
      <c r="D337" s="204" t="s">
        <v>253</v>
      </c>
      <c r="E337" s="204" t="s">
        <v>259</v>
      </c>
      <c r="F337" s="278" t="s">
        <v>486</v>
      </c>
      <c r="G337" s="204" t="s">
        <v>390</v>
      </c>
      <c r="H337" s="204" t="s">
        <v>339</v>
      </c>
      <c r="I337" s="205"/>
      <c r="J337" s="205"/>
      <c r="K337" s="205"/>
      <c r="L337" s="374"/>
      <c r="M337" s="374"/>
      <c r="N337" s="374"/>
    </row>
    <row r="338" spans="2:14" ht="15.75" customHeight="1" hidden="1">
      <c r="B338" s="269" t="s">
        <v>343</v>
      </c>
      <c r="C338" s="393"/>
      <c r="D338" s="204" t="s">
        <v>253</v>
      </c>
      <c r="E338" s="204" t="s">
        <v>259</v>
      </c>
      <c r="F338" s="278" t="s">
        <v>488</v>
      </c>
      <c r="G338" s="204"/>
      <c r="H338" s="204"/>
      <c r="I338" s="205">
        <f aca="true" t="shared" si="64" ref="I338:K339">I339</f>
        <v>0</v>
      </c>
      <c r="J338" s="205">
        <f t="shared" si="64"/>
        <v>0</v>
      </c>
      <c r="K338" s="205">
        <f t="shared" si="64"/>
        <v>0</v>
      </c>
      <c r="L338" s="374"/>
      <c r="M338" s="374"/>
      <c r="N338" s="374"/>
    </row>
    <row r="339" spans="2:14" ht="15.75" customHeight="1" hidden="1">
      <c r="B339" s="211" t="s">
        <v>331</v>
      </c>
      <c r="C339" s="393"/>
      <c r="D339" s="204" t="s">
        <v>253</v>
      </c>
      <c r="E339" s="204" t="s">
        <v>259</v>
      </c>
      <c r="F339" s="278" t="s">
        <v>488</v>
      </c>
      <c r="G339" s="204" t="s">
        <v>332</v>
      </c>
      <c r="H339" s="204"/>
      <c r="I339" s="205">
        <f t="shared" si="64"/>
        <v>0</v>
      </c>
      <c r="J339" s="205">
        <f t="shared" si="64"/>
        <v>0</v>
      </c>
      <c r="K339" s="205">
        <f t="shared" si="64"/>
        <v>0</v>
      </c>
      <c r="L339" s="374"/>
      <c r="M339" s="374"/>
      <c r="N339" s="374"/>
    </row>
    <row r="340" spans="2:14" ht="15.75" customHeight="1" hidden="1">
      <c r="B340" s="211" t="s">
        <v>333</v>
      </c>
      <c r="C340" s="393"/>
      <c r="D340" s="204" t="s">
        <v>253</v>
      </c>
      <c r="E340" s="204" t="s">
        <v>259</v>
      </c>
      <c r="F340" s="278" t="s">
        <v>488</v>
      </c>
      <c r="G340" s="204" t="s">
        <v>334</v>
      </c>
      <c r="H340" s="204"/>
      <c r="I340" s="205">
        <f>I341+I342</f>
        <v>0</v>
      </c>
      <c r="J340" s="205">
        <f>J341+J342</f>
        <v>0</v>
      </c>
      <c r="K340" s="205">
        <f>K341+K342</f>
        <v>0</v>
      </c>
      <c r="L340" s="374"/>
      <c r="M340" s="374"/>
      <c r="N340" s="374"/>
    </row>
    <row r="341" spans="2:14" ht="15.75" customHeight="1" hidden="1">
      <c r="B341" s="206" t="s">
        <v>315</v>
      </c>
      <c r="C341" s="393"/>
      <c r="D341" s="204" t="s">
        <v>253</v>
      </c>
      <c r="E341" s="204" t="s">
        <v>259</v>
      </c>
      <c r="F341" s="278" t="s">
        <v>488</v>
      </c>
      <c r="G341" s="204" t="s">
        <v>334</v>
      </c>
      <c r="H341" s="204" t="s">
        <v>339</v>
      </c>
      <c r="I341" s="205"/>
      <c r="J341" s="205"/>
      <c r="K341" s="205"/>
      <c r="L341" s="374"/>
      <c r="M341" s="374"/>
      <c r="N341" s="374"/>
    </row>
    <row r="342" spans="2:14" ht="15.75" customHeight="1" hidden="1">
      <c r="B342" s="206" t="s">
        <v>316</v>
      </c>
      <c r="C342" s="393"/>
      <c r="D342" s="204" t="s">
        <v>253</v>
      </c>
      <c r="E342" s="204" t="s">
        <v>259</v>
      </c>
      <c r="F342" s="278" t="s">
        <v>488</v>
      </c>
      <c r="G342" s="204" t="s">
        <v>334</v>
      </c>
      <c r="H342" s="204" t="s">
        <v>377</v>
      </c>
      <c r="I342" s="205"/>
      <c r="J342" s="205"/>
      <c r="K342" s="205"/>
      <c r="L342" s="374"/>
      <c r="M342" s="374"/>
      <c r="N342" s="374"/>
    </row>
    <row r="343" spans="2:14" ht="15.75" customHeight="1" hidden="1">
      <c r="B343" s="419" t="s">
        <v>319</v>
      </c>
      <c r="C343" s="393"/>
      <c r="D343" s="204" t="s">
        <v>253</v>
      </c>
      <c r="E343" s="204" t="s">
        <v>259</v>
      </c>
      <c r="F343" s="278" t="s">
        <v>320</v>
      </c>
      <c r="G343" s="204"/>
      <c r="H343" s="204"/>
      <c r="I343" s="205">
        <f aca="true" t="shared" si="65" ref="I343:K346">I344</f>
        <v>0</v>
      </c>
      <c r="J343" s="205">
        <f t="shared" si="65"/>
        <v>0</v>
      </c>
      <c r="K343" s="205">
        <f t="shared" si="65"/>
        <v>0</v>
      </c>
      <c r="L343" s="374"/>
      <c r="M343" s="374"/>
      <c r="N343" s="374"/>
    </row>
    <row r="344" spans="2:14" ht="15.75" customHeight="1" hidden="1">
      <c r="B344" s="419" t="s">
        <v>258</v>
      </c>
      <c r="C344" s="393"/>
      <c r="D344" s="204" t="s">
        <v>253</v>
      </c>
      <c r="E344" s="204" t="s">
        <v>259</v>
      </c>
      <c r="F344" s="278">
        <v>86000072420</v>
      </c>
      <c r="G344" s="204"/>
      <c r="H344" s="204"/>
      <c r="I344" s="205">
        <f t="shared" si="65"/>
        <v>0</v>
      </c>
      <c r="J344" s="205">
        <f t="shared" si="65"/>
        <v>0</v>
      </c>
      <c r="K344" s="205">
        <f t="shared" si="65"/>
        <v>0</v>
      </c>
      <c r="L344" s="374"/>
      <c r="M344" s="374"/>
      <c r="N344" s="374"/>
    </row>
    <row r="345" spans="2:14" ht="15.75" customHeight="1" hidden="1">
      <c r="B345" s="211" t="s">
        <v>331</v>
      </c>
      <c r="C345" s="393"/>
      <c r="D345" s="204" t="s">
        <v>253</v>
      </c>
      <c r="E345" s="204" t="s">
        <v>259</v>
      </c>
      <c r="F345" s="278">
        <v>86000072420</v>
      </c>
      <c r="G345" s="204" t="s">
        <v>332</v>
      </c>
      <c r="H345" s="204"/>
      <c r="I345" s="205">
        <f t="shared" si="65"/>
        <v>0</v>
      </c>
      <c r="J345" s="205">
        <f t="shared" si="65"/>
        <v>0</v>
      </c>
      <c r="K345" s="205">
        <f t="shared" si="65"/>
        <v>0</v>
      </c>
      <c r="L345" s="374"/>
      <c r="M345" s="374"/>
      <c r="N345" s="374"/>
    </row>
    <row r="346" spans="2:14" ht="15.75" customHeight="1" hidden="1">
      <c r="B346" s="211" t="s">
        <v>333</v>
      </c>
      <c r="C346" s="393"/>
      <c r="D346" s="204" t="s">
        <v>253</v>
      </c>
      <c r="E346" s="204" t="s">
        <v>259</v>
      </c>
      <c r="F346" s="278">
        <v>86000072420</v>
      </c>
      <c r="G346" s="204" t="s">
        <v>334</v>
      </c>
      <c r="H346" s="204"/>
      <c r="I346" s="205">
        <f t="shared" si="65"/>
        <v>0</v>
      </c>
      <c r="J346" s="205">
        <f t="shared" si="65"/>
        <v>0</v>
      </c>
      <c r="K346" s="205">
        <f t="shared" si="65"/>
        <v>0</v>
      </c>
      <c r="L346" s="374"/>
      <c r="M346" s="374"/>
      <c r="N346" s="374"/>
    </row>
    <row r="347" spans="2:14" ht="15.75" customHeight="1" hidden="1">
      <c r="B347" s="206" t="s">
        <v>315</v>
      </c>
      <c r="C347" s="393"/>
      <c r="D347" s="204" t="s">
        <v>253</v>
      </c>
      <c r="E347" s="204" t="s">
        <v>259</v>
      </c>
      <c r="F347" s="278">
        <v>86000072420</v>
      </c>
      <c r="G347" s="204" t="s">
        <v>334</v>
      </c>
      <c r="H347" s="204" t="s">
        <v>339</v>
      </c>
      <c r="I347" s="205"/>
      <c r="J347" s="205"/>
      <c r="K347" s="205"/>
      <c r="L347" s="374"/>
      <c r="M347" s="374"/>
      <c r="N347" s="374"/>
    </row>
    <row r="348" spans="2:14" ht="28.5" customHeight="1" hidden="1">
      <c r="B348" s="441" t="s">
        <v>475</v>
      </c>
      <c r="C348" s="393"/>
      <c r="D348" s="224" t="s">
        <v>253</v>
      </c>
      <c r="E348" s="224" t="s">
        <v>259</v>
      </c>
      <c r="F348" s="442" t="s">
        <v>476</v>
      </c>
      <c r="G348" s="224"/>
      <c r="H348" s="224"/>
      <c r="I348" s="332">
        <f>I349+I362</f>
        <v>0</v>
      </c>
      <c r="J348" s="332">
        <f>J349+J362</f>
        <v>0</v>
      </c>
      <c r="K348" s="332">
        <f>K349+K362</f>
        <v>0</v>
      </c>
      <c r="L348" s="374"/>
      <c r="M348" s="374"/>
      <c r="N348" s="374"/>
    </row>
    <row r="349" spans="2:14" ht="15.75" customHeight="1" hidden="1">
      <c r="B349" s="443" t="s">
        <v>477</v>
      </c>
      <c r="C349" s="393"/>
      <c r="D349" s="204" t="s">
        <v>253</v>
      </c>
      <c r="E349" s="204" t="s">
        <v>259</v>
      </c>
      <c r="F349" s="278" t="s">
        <v>478</v>
      </c>
      <c r="G349" s="204"/>
      <c r="H349" s="204"/>
      <c r="I349" s="205">
        <f>I350+I356</f>
        <v>0</v>
      </c>
      <c r="J349" s="205">
        <f>J350+J356</f>
        <v>0</v>
      </c>
      <c r="K349" s="205">
        <f>K350+K356</f>
        <v>0</v>
      </c>
      <c r="L349" s="374"/>
      <c r="M349" s="374"/>
      <c r="N349" s="374"/>
    </row>
    <row r="350" spans="2:14" ht="15.75" customHeight="1" hidden="1">
      <c r="B350" s="444" t="s">
        <v>479</v>
      </c>
      <c r="C350" s="393"/>
      <c r="D350" s="204" t="s">
        <v>253</v>
      </c>
      <c r="E350" s="204" t="s">
        <v>259</v>
      </c>
      <c r="F350" s="278" t="s">
        <v>480</v>
      </c>
      <c r="G350" s="204"/>
      <c r="H350" s="204"/>
      <c r="I350" s="205">
        <f aca="true" t="shared" si="66" ref="I350:K351">I351</f>
        <v>0</v>
      </c>
      <c r="J350" s="205">
        <f t="shared" si="66"/>
        <v>0</v>
      </c>
      <c r="K350" s="205">
        <f t="shared" si="66"/>
        <v>0</v>
      </c>
      <c r="L350" s="374"/>
      <c r="M350" s="374"/>
      <c r="N350" s="374"/>
    </row>
    <row r="351" spans="2:14" ht="15.75" customHeight="1" hidden="1">
      <c r="B351" s="211" t="s">
        <v>331</v>
      </c>
      <c r="C351" s="393"/>
      <c r="D351" s="204" t="s">
        <v>253</v>
      </c>
      <c r="E351" s="204" t="s">
        <v>259</v>
      </c>
      <c r="F351" s="278" t="s">
        <v>480</v>
      </c>
      <c r="G351" s="204" t="s">
        <v>332</v>
      </c>
      <c r="H351" s="204"/>
      <c r="I351" s="205">
        <f t="shared" si="66"/>
        <v>0</v>
      </c>
      <c r="J351" s="205">
        <f t="shared" si="66"/>
        <v>0</v>
      </c>
      <c r="K351" s="205">
        <f t="shared" si="66"/>
        <v>0</v>
      </c>
      <c r="L351" s="374"/>
      <c r="M351" s="374"/>
      <c r="N351" s="374"/>
    </row>
    <row r="352" spans="2:14" ht="15.75" customHeight="1" hidden="1">
      <c r="B352" s="211" t="s">
        <v>333</v>
      </c>
      <c r="C352" s="393"/>
      <c r="D352" s="204" t="s">
        <v>253</v>
      </c>
      <c r="E352" s="204" t="s">
        <v>259</v>
      </c>
      <c r="F352" s="278" t="s">
        <v>480</v>
      </c>
      <c r="G352" s="204" t="s">
        <v>334</v>
      </c>
      <c r="H352" s="204"/>
      <c r="I352" s="205">
        <f>I353+I354+I355</f>
        <v>0</v>
      </c>
      <c r="J352" s="205">
        <f>J353+J354+J355</f>
        <v>0</v>
      </c>
      <c r="K352" s="205">
        <f>K353+K354+K355</f>
        <v>0</v>
      </c>
      <c r="L352" s="374"/>
      <c r="M352" s="374"/>
      <c r="N352" s="374"/>
    </row>
    <row r="353" spans="2:14" ht="15.75" customHeight="1" hidden="1">
      <c r="B353" s="206" t="s">
        <v>315</v>
      </c>
      <c r="C353" s="393"/>
      <c r="D353" s="204" t="s">
        <v>253</v>
      </c>
      <c r="E353" s="204" t="s">
        <v>259</v>
      </c>
      <c r="F353" s="278" t="s">
        <v>480</v>
      </c>
      <c r="G353" s="204" t="s">
        <v>334</v>
      </c>
      <c r="H353" s="204" t="s">
        <v>339</v>
      </c>
      <c r="I353" s="205"/>
      <c r="J353" s="205"/>
      <c r="K353" s="205"/>
      <c r="L353" s="374"/>
      <c r="M353" s="374"/>
      <c r="N353" s="374"/>
    </row>
    <row r="354" spans="2:14" ht="15.75" customHeight="1" hidden="1">
      <c r="B354" s="206" t="s">
        <v>316</v>
      </c>
      <c r="C354" s="393"/>
      <c r="D354" s="204" t="s">
        <v>253</v>
      </c>
      <c r="E354" s="204" t="s">
        <v>259</v>
      </c>
      <c r="F354" s="278" t="s">
        <v>480</v>
      </c>
      <c r="G354" s="204" t="s">
        <v>334</v>
      </c>
      <c r="H354" s="204" t="s">
        <v>377</v>
      </c>
      <c r="I354" s="205"/>
      <c r="J354" s="205"/>
      <c r="K354" s="205"/>
      <c r="L354" s="374"/>
      <c r="M354" s="374"/>
      <c r="N354" s="374"/>
    </row>
    <row r="355" spans="2:14" ht="15.75" customHeight="1" hidden="1">
      <c r="B355" s="206" t="s">
        <v>317</v>
      </c>
      <c r="C355" s="393"/>
      <c r="D355" s="204" t="s">
        <v>253</v>
      </c>
      <c r="E355" s="204" t="s">
        <v>259</v>
      </c>
      <c r="F355" s="278" t="s">
        <v>480</v>
      </c>
      <c r="G355" s="204" t="s">
        <v>334</v>
      </c>
      <c r="H355" s="204" t="s">
        <v>349</v>
      </c>
      <c r="I355" s="205"/>
      <c r="J355" s="205"/>
      <c r="K355" s="205"/>
      <c r="L355" s="374"/>
      <c r="M355" s="374"/>
      <c r="N355" s="374"/>
    </row>
    <row r="356" spans="2:14" ht="15.75" customHeight="1" hidden="1">
      <c r="B356" s="444" t="s">
        <v>481</v>
      </c>
      <c r="C356" s="393"/>
      <c r="D356" s="204" t="s">
        <v>253</v>
      </c>
      <c r="E356" s="204" t="s">
        <v>259</v>
      </c>
      <c r="F356" s="278" t="s">
        <v>728</v>
      </c>
      <c r="G356" s="204"/>
      <c r="H356" s="204"/>
      <c r="I356" s="205">
        <f aca="true" t="shared" si="67" ref="I356:K357">I357</f>
        <v>0</v>
      </c>
      <c r="J356" s="205">
        <f t="shared" si="67"/>
        <v>0</v>
      </c>
      <c r="K356" s="205">
        <f t="shared" si="67"/>
        <v>0</v>
      </c>
      <c r="L356" s="374"/>
      <c r="M356" s="374"/>
      <c r="N356" s="374"/>
    </row>
    <row r="357" spans="2:14" ht="15.75" customHeight="1" hidden="1">
      <c r="B357" s="211" t="s">
        <v>331</v>
      </c>
      <c r="C357" s="393"/>
      <c r="D357" s="204" t="s">
        <v>253</v>
      </c>
      <c r="E357" s="204" t="s">
        <v>259</v>
      </c>
      <c r="F357" s="278" t="s">
        <v>728</v>
      </c>
      <c r="G357" s="204" t="s">
        <v>332</v>
      </c>
      <c r="H357" s="204"/>
      <c r="I357" s="205">
        <f t="shared" si="67"/>
        <v>0</v>
      </c>
      <c r="J357" s="205">
        <f t="shared" si="67"/>
        <v>0</v>
      </c>
      <c r="K357" s="205">
        <f t="shared" si="67"/>
        <v>0</v>
      </c>
      <c r="L357" s="374"/>
      <c r="M357" s="374"/>
      <c r="N357" s="374"/>
    </row>
    <row r="358" spans="2:14" ht="15.75" customHeight="1" hidden="1">
      <c r="B358" s="211" t="s">
        <v>333</v>
      </c>
      <c r="C358" s="393"/>
      <c r="D358" s="204" t="s">
        <v>253</v>
      </c>
      <c r="E358" s="204" t="s">
        <v>259</v>
      </c>
      <c r="F358" s="278" t="s">
        <v>728</v>
      </c>
      <c r="G358" s="204" t="s">
        <v>334</v>
      </c>
      <c r="H358" s="204"/>
      <c r="I358" s="205">
        <f>I359+I360+I361</f>
        <v>0</v>
      </c>
      <c r="J358" s="205">
        <f>J359+J360+J361</f>
        <v>0</v>
      </c>
      <c r="K358" s="205">
        <f>K359+K360+K361</f>
        <v>0</v>
      </c>
      <c r="L358" s="374"/>
      <c r="M358" s="374"/>
      <c r="N358" s="374"/>
    </row>
    <row r="359" spans="2:14" ht="15.75" customHeight="1" hidden="1">
      <c r="B359" s="206" t="s">
        <v>315</v>
      </c>
      <c r="C359" s="393"/>
      <c r="D359" s="204" t="s">
        <v>253</v>
      </c>
      <c r="E359" s="204" t="s">
        <v>259</v>
      </c>
      <c r="F359" s="278" t="s">
        <v>728</v>
      </c>
      <c r="G359" s="204" t="s">
        <v>334</v>
      </c>
      <c r="H359" s="204" t="s">
        <v>339</v>
      </c>
      <c r="I359" s="205"/>
      <c r="J359" s="205"/>
      <c r="K359" s="205"/>
      <c r="L359" s="374"/>
      <c r="M359" s="374"/>
      <c r="N359" s="374"/>
    </row>
    <row r="360" spans="2:14" ht="18" customHeight="1" hidden="1">
      <c r="B360" s="206" t="s">
        <v>316</v>
      </c>
      <c r="C360" s="393"/>
      <c r="D360" s="204" t="s">
        <v>253</v>
      </c>
      <c r="E360" s="204" t="s">
        <v>259</v>
      </c>
      <c r="F360" s="278" t="s">
        <v>728</v>
      </c>
      <c r="G360" s="204" t="s">
        <v>334</v>
      </c>
      <c r="H360" s="204" t="s">
        <v>377</v>
      </c>
      <c r="I360" s="205"/>
      <c r="J360" s="205"/>
      <c r="K360" s="205"/>
      <c r="L360" s="374"/>
      <c r="M360" s="374"/>
      <c r="N360" s="374"/>
    </row>
    <row r="361" spans="2:14" ht="15.75" customHeight="1" hidden="1">
      <c r="B361" s="206" t="s">
        <v>317</v>
      </c>
      <c r="C361" s="393"/>
      <c r="D361" s="204" t="s">
        <v>253</v>
      </c>
      <c r="E361" s="204" t="s">
        <v>259</v>
      </c>
      <c r="F361" s="278" t="s">
        <v>728</v>
      </c>
      <c r="G361" s="204" t="s">
        <v>334</v>
      </c>
      <c r="H361" s="204" t="s">
        <v>349</v>
      </c>
      <c r="I361" s="205"/>
      <c r="J361" s="205"/>
      <c r="K361" s="205"/>
      <c r="L361" s="374"/>
      <c r="M361" s="374"/>
      <c r="N361" s="374"/>
    </row>
    <row r="362" spans="2:14" ht="28.5" hidden="1">
      <c r="B362" s="210" t="s">
        <v>483</v>
      </c>
      <c r="C362" s="393"/>
      <c r="D362" s="204" t="s">
        <v>253</v>
      </c>
      <c r="E362" s="204" t="s">
        <v>259</v>
      </c>
      <c r="F362" s="278" t="s">
        <v>484</v>
      </c>
      <c r="G362" s="204"/>
      <c r="H362" s="204"/>
      <c r="I362" s="205">
        <f aca="true" t="shared" si="68" ref="I362:K364">I363</f>
        <v>0</v>
      </c>
      <c r="J362" s="205">
        <f t="shared" si="68"/>
        <v>0</v>
      </c>
      <c r="K362" s="205">
        <f t="shared" si="68"/>
        <v>0</v>
      </c>
      <c r="L362" s="374"/>
      <c r="M362" s="374"/>
      <c r="N362" s="374"/>
    </row>
    <row r="363" spans="2:14" ht="15.75" customHeight="1" hidden="1">
      <c r="B363" s="211" t="s">
        <v>331</v>
      </c>
      <c r="C363" s="393"/>
      <c r="D363" s="204" t="s">
        <v>253</v>
      </c>
      <c r="E363" s="204" t="s">
        <v>259</v>
      </c>
      <c r="F363" s="278" t="s">
        <v>484</v>
      </c>
      <c r="G363" s="204" t="s">
        <v>332</v>
      </c>
      <c r="H363" s="204"/>
      <c r="I363" s="205">
        <f t="shared" si="68"/>
        <v>0</v>
      </c>
      <c r="J363" s="205">
        <f t="shared" si="68"/>
        <v>0</v>
      </c>
      <c r="K363" s="205">
        <f t="shared" si="68"/>
        <v>0</v>
      </c>
      <c r="L363" s="374"/>
      <c r="M363" s="374"/>
      <c r="N363" s="374"/>
    </row>
    <row r="364" spans="2:14" ht="15.75" customHeight="1" hidden="1">
      <c r="B364" s="211" t="s">
        <v>333</v>
      </c>
      <c r="C364" s="393"/>
      <c r="D364" s="204" t="s">
        <v>253</v>
      </c>
      <c r="E364" s="204" t="s">
        <v>259</v>
      </c>
      <c r="F364" s="278" t="s">
        <v>484</v>
      </c>
      <c r="G364" s="204" t="s">
        <v>334</v>
      </c>
      <c r="H364" s="204"/>
      <c r="I364" s="205">
        <f t="shared" si="68"/>
        <v>0</v>
      </c>
      <c r="J364" s="205">
        <f t="shared" si="68"/>
        <v>0</v>
      </c>
      <c r="K364" s="205">
        <f t="shared" si="68"/>
        <v>0</v>
      </c>
      <c r="L364" s="374"/>
      <c r="M364" s="374"/>
      <c r="N364" s="374"/>
    </row>
    <row r="365" spans="2:14" ht="15.75" customHeight="1" hidden="1">
      <c r="B365" s="206" t="s">
        <v>315</v>
      </c>
      <c r="C365" s="393"/>
      <c r="D365" s="204" t="s">
        <v>253</v>
      </c>
      <c r="E365" s="204" t="s">
        <v>259</v>
      </c>
      <c r="F365" s="278" t="s">
        <v>484</v>
      </c>
      <c r="G365" s="204" t="s">
        <v>334</v>
      </c>
      <c r="H365" s="204" t="s">
        <v>339</v>
      </c>
      <c r="I365" s="205"/>
      <c r="J365" s="205"/>
      <c r="K365" s="205"/>
      <c r="L365" s="374"/>
      <c r="M365" s="374"/>
      <c r="N365" s="374"/>
    </row>
    <row r="366" spans="2:14" ht="42.75" hidden="1">
      <c r="B366" s="206" t="s">
        <v>471</v>
      </c>
      <c r="C366" s="393"/>
      <c r="D366" s="204" t="s">
        <v>253</v>
      </c>
      <c r="E366" s="204" t="s">
        <v>259</v>
      </c>
      <c r="F366" s="209" t="s">
        <v>472</v>
      </c>
      <c r="G366" s="204"/>
      <c r="H366" s="204"/>
      <c r="I366" s="205">
        <f aca="true" t="shared" si="69" ref="I366:K368">I367</f>
        <v>0</v>
      </c>
      <c r="J366" s="205">
        <f t="shared" si="69"/>
        <v>0</v>
      </c>
      <c r="K366" s="205">
        <f t="shared" si="69"/>
        <v>0</v>
      </c>
      <c r="L366" s="374"/>
      <c r="M366" s="374"/>
      <c r="N366" s="374"/>
    </row>
    <row r="367" spans="2:14" ht="15.75" customHeight="1" hidden="1">
      <c r="B367" s="211" t="s">
        <v>331</v>
      </c>
      <c r="C367" s="393"/>
      <c r="D367" s="204" t="s">
        <v>253</v>
      </c>
      <c r="E367" s="204" t="s">
        <v>259</v>
      </c>
      <c r="F367" s="209" t="s">
        <v>472</v>
      </c>
      <c r="G367" s="204" t="s">
        <v>332</v>
      </c>
      <c r="H367" s="204"/>
      <c r="I367" s="205">
        <f t="shared" si="69"/>
        <v>0</v>
      </c>
      <c r="J367" s="205">
        <f t="shared" si="69"/>
        <v>0</v>
      </c>
      <c r="K367" s="205">
        <f t="shared" si="69"/>
        <v>0</v>
      </c>
      <c r="L367" s="374"/>
      <c r="M367" s="374"/>
      <c r="N367" s="374"/>
    </row>
    <row r="368" spans="2:14" ht="15.75" customHeight="1" hidden="1">
      <c r="B368" s="211" t="s">
        <v>333</v>
      </c>
      <c r="C368" s="393"/>
      <c r="D368" s="204" t="s">
        <v>253</v>
      </c>
      <c r="E368" s="204" t="s">
        <v>259</v>
      </c>
      <c r="F368" s="209" t="s">
        <v>472</v>
      </c>
      <c r="G368" s="204" t="s">
        <v>334</v>
      </c>
      <c r="H368" s="204"/>
      <c r="I368" s="205">
        <f t="shared" si="69"/>
        <v>0</v>
      </c>
      <c r="J368" s="205">
        <f t="shared" si="69"/>
        <v>0</v>
      </c>
      <c r="K368" s="205">
        <f t="shared" si="69"/>
        <v>0</v>
      </c>
      <c r="L368" s="374"/>
      <c r="M368" s="374"/>
      <c r="N368" s="374"/>
    </row>
    <row r="369" spans="2:14" ht="15.75" customHeight="1" hidden="1">
      <c r="B369" s="211" t="s">
        <v>316</v>
      </c>
      <c r="C369" s="393"/>
      <c r="D369" s="204" t="s">
        <v>253</v>
      </c>
      <c r="E369" s="204" t="s">
        <v>259</v>
      </c>
      <c r="F369" s="209" t="s">
        <v>472</v>
      </c>
      <c r="G369" s="204" t="s">
        <v>334</v>
      </c>
      <c r="H369" s="204" t="s">
        <v>377</v>
      </c>
      <c r="I369" s="205"/>
      <c r="J369" s="205"/>
      <c r="K369" s="205"/>
      <c r="L369" s="374"/>
      <c r="M369" s="374"/>
      <c r="N369" s="374"/>
    </row>
    <row r="370" spans="1:66" s="450" customFormat="1" ht="15.75" customHeight="1">
      <c r="A370" s="445"/>
      <c r="B370" s="446" t="s">
        <v>729</v>
      </c>
      <c r="C370" s="391"/>
      <c r="D370" s="224" t="s">
        <v>263</v>
      </c>
      <c r="E370" s="224" t="s">
        <v>265</v>
      </c>
      <c r="F370" s="293"/>
      <c r="G370" s="224"/>
      <c r="H370" s="224"/>
      <c r="I370" s="332">
        <f aca="true" t="shared" si="70" ref="I370:K371">I371</f>
        <v>1188.7</v>
      </c>
      <c r="J370" s="332">
        <f t="shared" si="70"/>
        <v>1046</v>
      </c>
      <c r="K370" s="332">
        <f t="shared" si="70"/>
        <v>1046</v>
      </c>
      <c r="L370" s="387"/>
      <c r="M370" s="387"/>
      <c r="N370" s="387"/>
      <c r="O370" s="447"/>
      <c r="P370" s="448"/>
      <c r="Q370" s="448"/>
      <c r="R370" s="448"/>
      <c r="S370" s="448"/>
      <c r="T370" s="448"/>
      <c r="U370" s="448"/>
      <c r="V370" s="448"/>
      <c r="W370" s="448"/>
      <c r="X370" s="448"/>
      <c r="Y370" s="448"/>
      <c r="Z370" s="448"/>
      <c r="AA370" s="448"/>
      <c r="AB370" s="448"/>
      <c r="AC370" s="448"/>
      <c r="AD370" s="448"/>
      <c r="AE370" s="448"/>
      <c r="AF370" s="449"/>
      <c r="AG370" s="449"/>
      <c r="AH370" s="449"/>
      <c r="AI370" s="449"/>
      <c r="AJ370" s="449"/>
      <c r="AK370" s="449"/>
      <c r="AL370" s="449"/>
      <c r="AM370" s="449"/>
      <c r="AN370" s="449"/>
      <c r="AO370" s="449"/>
      <c r="AP370" s="449"/>
      <c r="AQ370" s="449"/>
      <c r="AR370" s="449"/>
      <c r="AS370" s="449"/>
      <c r="AT370" s="449"/>
      <c r="AU370" s="449"/>
      <c r="AV370" s="449"/>
      <c r="AW370" s="449"/>
      <c r="AX370" s="449"/>
      <c r="AY370" s="449"/>
      <c r="AZ370" s="449"/>
      <c r="BA370" s="449"/>
      <c r="BB370" s="449"/>
      <c r="BC370" s="449"/>
      <c r="BD370" s="449"/>
      <c r="BE370" s="449"/>
      <c r="BF370" s="449"/>
      <c r="BG370" s="449"/>
      <c r="BH370" s="449"/>
      <c r="BI370" s="449"/>
      <c r="BJ370" s="449"/>
      <c r="BK370" s="449"/>
      <c r="BL370" s="449"/>
      <c r="BM370" s="449"/>
      <c r="BN370" s="449"/>
    </row>
    <row r="371" spans="1:66" s="450" customFormat="1" ht="15.75" customHeight="1">
      <c r="A371" s="445"/>
      <c r="B371" s="451" t="s">
        <v>730</v>
      </c>
      <c r="C371" s="452"/>
      <c r="D371" s="429" t="s">
        <v>263</v>
      </c>
      <c r="E371" s="429" t="s">
        <v>265</v>
      </c>
      <c r="F371" s="453"/>
      <c r="G371" s="454"/>
      <c r="H371" s="454"/>
      <c r="I371" s="430">
        <f t="shared" si="70"/>
        <v>1188.7</v>
      </c>
      <c r="J371" s="430">
        <f t="shared" si="70"/>
        <v>1046</v>
      </c>
      <c r="K371" s="430">
        <f t="shared" si="70"/>
        <v>1046</v>
      </c>
      <c r="L371" s="387"/>
      <c r="M371" s="387"/>
      <c r="N371" s="387"/>
      <c r="O371" s="447"/>
      <c r="P371" s="448"/>
      <c r="Q371" s="448"/>
      <c r="R371" s="448"/>
      <c r="S371" s="448"/>
      <c r="T371" s="448"/>
      <c r="U371" s="448"/>
      <c r="V371" s="448"/>
      <c r="W371" s="448"/>
      <c r="X371" s="448"/>
      <c r="Y371" s="448"/>
      <c r="Z371" s="448"/>
      <c r="AA371" s="448"/>
      <c r="AB371" s="448"/>
      <c r="AC371" s="448"/>
      <c r="AD371" s="448"/>
      <c r="AE371" s="448"/>
      <c r="AF371" s="449"/>
      <c r="AG371" s="449"/>
      <c r="AH371" s="449"/>
      <c r="AI371" s="449"/>
      <c r="AJ371" s="449"/>
      <c r="AK371" s="449"/>
      <c r="AL371" s="449"/>
      <c r="AM371" s="449"/>
      <c r="AN371" s="449"/>
      <c r="AO371" s="449"/>
      <c r="AP371" s="449"/>
      <c r="AQ371" s="449"/>
      <c r="AR371" s="449"/>
      <c r="AS371" s="449"/>
      <c r="AT371" s="449"/>
      <c r="AU371" s="449"/>
      <c r="AV371" s="449"/>
      <c r="AW371" s="449"/>
      <c r="AX371" s="449"/>
      <c r="AY371" s="449"/>
      <c r="AZ371" s="449"/>
      <c r="BA371" s="449"/>
      <c r="BB371" s="449"/>
      <c r="BC371" s="449"/>
      <c r="BD371" s="449"/>
      <c r="BE371" s="449"/>
      <c r="BF371" s="449"/>
      <c r="BG371" s="449"/>
      <c r="BH371" s="449"/>
      <c r="BI371" s="449"/>
      <c r="BJ371" s="449"/>
      <c r="BK371" s="449"/>
      <c r="BL371" s="449"/>
      <c r="BM371" s="449"/>
      <c r="BN371" s="449"/>
    </row>
    <row r="372" spans="2:14" ht="30">
      <c r="B372" s="292" t="s">
        <v>500</v>
      </c>
      <c r="C372" s="393"/>
      <c r="D372" s="204" t="s">
        <v>263</v>
      </c>
      <c r="E372" s="204" t="s">
        <v>265</v>
      </c>
      <c r="F372" s="209" t="s">
        <v>501</v>
      </c>
      <c r="G372" s="204"/>
      <c r="H372" s="204"/>
      <c r="I372" s="205">
        <f>I373+I377+I381+I385+I389</f>
        <v>1188.7</v>
      </c>
      <c r="J372" s="205">
        <f>J373+J377+J381+J385+J389</f>
        <v>1046</v>
      </c>
      <c r="K372" s="205">
        <f>K373+K377+K381+K385+K389</f>
        <v>1046</v>
      </c>
      <c r="L372" s="374"/>
      <c r="M372" s="374"/>
      <c r="N372" s="374"/>
    </row>
    <row r="373" spans="2:14" ht="15.75" customHeight="1">
      <c r="B373" s="269" t="s">
        <v>502</v>
      </c>
      <c r="C373" s="393"/>
      <c r="D373" s="204" t="s">
        <v>263</v>
      </c>
      <c r="E373" s="204" t="s">
        <v>265</v>
      </c>
      <c r="F373" s="209" t="s">
        <v>503</v>
      </c>
      <c r="G373" s="204"/>
      <c r="H373" s="204"/>
      <c r="I373" s="205">
        <f aca="true" t="shared" si="71" ref="I373:K375">I374</f>
        <v>100</v>
      </c>
      <c r="J373" s="205">
        <f t="shared" si="71"/>
        <v>100</v>
      </c>
      <c r="K373" s="205">
        <f t="shared" si="71"/>
        <v>100</v>
      </c>
      <c r="L373" s="374"/>
      <c r="M373" s="374"/>
      <c r="N373" s="374"/>
    </row>
    <row r="374" spans="2:14" ht="15.75" customHeight="1">
      <c r="B374" s="211" t="s">
        <v>331</v>
      </c>
      <c r="C374" s="393"/>
      <c r="D374" s="204" t="s">
        <v>263</v>
      </c>
      <c r="E374" s="204" t="s">
        <v>265</v>
      </c>
      <c r="F374" s="209" t="s">
        <v>503</v>
      </c>
      <c r="G374" s="204" t="s">
        <v>332</v>
      </c>
      <c r="H374" s="204"/>
      <c r="I374" s="205">
        <f t="shared" si="71"/>
        <v>100</v>
      </c>
      <c r="J374" s="205">
        <f t="shared" si="71"/>
        <v>100</v>
      </c>
      <c r="K374" s="205">
        <f t="shared" si="71"/>
        <v>100</v>
      </c>
      <c r="L374" s="374"/>
      <c r="M374" s="374"/>
      <c r="N374" s="374"/>
    </row>
    <row r="375" spans="2:14" ht="15.75" customHeight="1">
      <c r="B375" s="211" t="s">
        <v>333</v>
      </c>
      <c r="C375" s="393"/>
      <c r="D375" s="204" t="s">
        <v>263</v>
      </c>
      <c r="E375" s="204" t="s">
        <v>265</v>
      </c>
      <c r="F375" s="209" t="s">
        <v>503</v>
      </c>
      <c r="G375" s="204" t="s">
        <v>334</v>
      </c>
      <c r="H375" s="204"/>
      <c r="I375" s="205">
        <f t="shared" si="71"/>
        <v>100</v>
      </c>
      <c r="J375" s="205">
        <f t="shared" si="71"/>
        <v>100</v>
      </c>
      <c r="K375" s="205">
        <f t="shared" si="71"/>
        <v>100</v>
      </c>
      <c r="L375" s="374"/>
      <c r="M375" s="374"/>
      <c r="N375" s="374"/>
    </row>
    <row r="376" spans="2:14" ht="15.75" customHeight="1">
      <c r="B376" s="206" t="s">
        <v>315</v>
      </c>
      <c r="C376" s="393"/>
      <c r="D376" s="204" t="s">
        <v>263</v>
      </c>
      <c r="E376" s="204" t="s">
        <v>265</v>
      </c>
      <c r="F376" s="209" t="s">
        <v>503</v>
      </c>
      <c r="G376" s="204" t="s">
        <v>334</v>
      </c>
      <c r="H376" s="204" t="s">
        <v>339</v>
      </c>
      <c r="I376" s="205">
        <v>100</v>
      </c>
      <c r="J376" s="205">
        <v>100</v>
      </c>
      <c r="K376" s="205">
        <v>100</v>
      </c>
      <c r="L376" s="374"/>
      <c r="M376" s="374"/>
      <c r="N376" s="374"/>
    </row>
    <row r="377" spans="2:14" ht="15.75" customHeight="1">
      <c r="B377" s="269" t="s">
        <v>504</v>
      </c>
      <c r="C377" s="393"/>
      <c r="D377" s="204" t="s">
        <v>263</v>
      </c>
      <c r="E377" s="204" t="s">
        <v>265</v>
      </c>
      <c r="F377" s="209" t="s">
        <v>505</v>
      </c>
      <c r="G377" s="204"/>
      <c r="H377" s="204"/>
      <c r="I377" s="205">
        <f aca="true" t="shared" si="72" ref="I377:K379">I378</f>
        <v>642.7</v>
      </c>
      <c r="J377" s="205">
        <f t="shared" si="72"/>
        <v>500</v>
      </c>
      <c r="K377" s="205">
        <f t="shared" si="72"/>
        <v>500</v>
      </c>
      <c r="L377" s="374"/>
      <c r="M377" s="374"/>
      <c r="N377" s="374"/>
    </row>
    <row r="378" spans="2:14" ht="15.75" customHeight="1">
      <c r="B378" s="211" t="s">
        <v>331</v>
      </c>
      <c r="C378" s="393"/>
      <c r="D378" s="204" t="s">
        <v>263</v>
      </c>
      <c r="E378" s="204" t="s">
        <v>265</v>
      </c>
      <c r="F378" s="209" t="s">
        <v>505</v>
      </c>
      <c r="G378" s="204" t="s">
        <v>332</v>
      </c>
      <c r="H378" s="204"/>
      <c r="I378" s="205">
        <f t="shared" si="72"/>
        <v>642.7</v>
      </c>
      <c r="J378" s="205">
        <f t="shared" si="72"/>
        <v>500</v>
      </c>
      <c r="K378" s="205">
        <f t="shared" si="72"/>
        <v>500</v>
      </c>
      <c r="L378" s="374"/>
      <c r="M378" s="374"/>
      <c r="N378" s="374"/>
    </row>
    <row r="379" spans="2:14" ht="15.75" customHeight="1">
      <c r="B379" s="211" t="s">
        <v>333</v>
      </c>
      <c r="C379" s="393"/>
      <c r="D379" s="204" t="s">
        <v>263</v>
      </c>
      <c r="E379" s="204" t="s">
        <v>265</v>
      </c>
      <c r="F379" s="209" t="s">
        <v>505</v>
      </c>
      <c r="G379" s="204" t="s">
        <v>334</v>
      </c>
      <c r="H379" s="204"/>
      <c r="I379" s="205">
        <f t="shared" si="72"/>
        <v>642.7</v>
      </c>
      <c r="J379" s="205">
        <f t="shared" si="72"/>
        <v>500</v>
      </c>
      <c r="K379" s="205">
        <f t="shared" si="72"/>
        <v>500</v>
      </c>
      <c r="L379" s="374"/>
      <c r="M379" s="374"/>
      <c r="N379" s="374"/>
    </row>
    <row r="380" spans="2:14" ht="15.75" customHeight="1">
      <c r="B380" s="206" t="s">
        <v>315</v>
      </c>
      <c r="C380" s="393"/>
      <c r="D380" s="204" t="s">
        <v>263</v>
      </c>
      <c r="E380" s="204" t="s">
        <v>265</v>
      </c>
      <c r="F380" s="209" t="s">
        <v>505</v>
      </c>
      <c r="G380" s="204" t="s">
        <v>334</v>
      </c>
      <c r="H380" s="204" t="s">
        <v>339</v>
      </c>
      <c r="I380" s="205">
        <v>642.7</v>
      </c>
      <c r="J380" s="205">
        <v>500</v>
      </c>
      <c r="K380" s="205">
        <v>500</v>
      </c>
      <c r="L380" s="374"/>
      <c r="M380" s="374"/>
      <c r="N380" s="374"/>
    </row>
    <row r="381" spans="2:14" ht="15.75" customHeight="1">
      <c r="B381" s="269" t="s">
        <v>506</v>
      </c>
      <c r="C381" s="393"/>
      <c r="D381" s="204" t="s">
        <v>263</v>
      </c>
      <c r="E381" s="204" t="s">
        <v>265</v>
      </c>
      <c r="F381" s="209" t="s">
        <v>507</v>
      </c>
      <c r="G381" s="204"/>
      <c r="H381" s="204"/>
      <c r="I381" s="205">
        <f aca="true" t="shared" si="73" ref="I381:K383">I382</f>
        <v>46</v>
      </c>
      <c r="J381" s="205">
        <f t="shared" si="73"/>
        <v>46</v>
      </c>
      <c r="K381" s="205">
        <f t="shared" si="73"/>
        <v>46</v>
      </c>
      <c r="L381" s="374"/>
      <c r="M381" s="374"/>
      <c r="N381" s="374"/>
    </row>
    <row r="382" spans="2:14" ht="15.75" customHeight="1">
      <c r="B382" s="211" t="s">
        <v>331</v>
      </c>
      <c r="C382" s="393"/>
      <c r="D382" s="204" t="s">
        <v>263</v>
      </c>
      <c r="E382" s="204" t="s">
        <v>265</v>
      </c>
      <c r="F382" s="209" t="s">
        <v>507</v>
      </c>
      <c r="G382" s="204" t="s">
        <v>332</v>
      </c>
      <c r="H382" s="204"/>
      <c r="I382" s="205">
        <f t="shared" si="73"/>
        <v>46</v>
      </c>
      <c r="J382" s="205">
        <f t="shared" si="73"/>
        <v>46</v>
      </c>
      <c r="K382" s="205">
        <f t="shared" si="73"/>
        <v>46</v>
      </c>
      <c r="L382" s="374"/>
      <c r="M382" s="374"/>
      <c r="N382" s="374"/>
    </row>
    <row r="383" spans="2:14" ht="15.75" customHeight="1">
      <c r="B383" s="211" t="s">
        <v>333</v>
      </c>
      <c r="C383" s="393"/>
      <c r="D383" s="204" t="s">
        <v>263</v>
      </c>
      <c r="E383" s="204" t="s">
        <v>265</v>
      </c>
      <c r="F383" s="209" t="s">
        <v>507</v>
      </c>
      <c r="G383" s="204" t="s">
        <v>334</v>
      </c>
      <c r="H383" s="204"/>
      <c r="I383" s="205">
        <f t="shared" si="73"/>
        <v>46</v>
      </c>
      <c r="J383" s="205">
        <f t="shared" si="73"/>
        <v>46</v>
      </c>
      <c r="K383" s="205">
        <f t="shared" si="73"/>
        <v>46</v>
      </c>
      <c r="L383" s="374"/>
      <c r="M383" s="374"/>
      <c r="N383" s="374"/>
    </row>
    <row r="384" spans="2:14" ht="15.75" customHeight="1">
      <c r="B384" s="206" t="s">
        <v>315</v>
      </c>
      <c r="C384" s="393"/>
      <c r="D384" s="204" t="s">
        <v>263</v>
      </c>
      <c r="E384" s="204" t="s">
        <v>265</v>
      </c>
      <c r="F384" s="209" t="s">
        <v>507</v>
      </c>
      <c r="G384" s="204" t="s">
        <v>334</v>
      </c>
      <c r="H384" s="204" t="s">
        <v>339</v>
      </c>
      <c r="I384" s="205">
        <v>46</v>
      </c>
      <c r="J384" s="205">
        <v>46</v>
      </c>
      <c r="K384" s="205">
        <v>46</v>
      </c>
      <c r="L384" s="374"/>
      <c r="M384" s="374"/>
      <c r="N384" s="374"/>
    </row>
    <row r="385" spans="2:14" ht="15.75" customHeight="1" hidden="1">
      <c r="B385" s="269" t="s">
        <v>508</v>
      </c>
      <c r="C385" s="393"/>
      <c r="D385" s="204" t="s">
        <v>263</v>
      </c>
      <c r="E385" s="204" t="s">
        <v>265</v>
      </c>
      <c r="F385" s="209" t="s">
        <v>509</v>
      </c>
      <c r="G385" s="204"/>
      <c r="H385" s="204"/>
      <c r="I385" s="205">
        <f aca="true" t="shared" si="74" ref="I385:K387">I386</f>
        <v>0</v>
      </c>
      <c r="J385" s="205">
        <f t="shared" si="74"/>
        <v>0</v>
      </c>
      <c r="K385" s="205">
        <f t="shared" si="74"/>
        <v>0</v>
      </c>
      <c r="L385" s="374"/>
      <c r="M385" s="374"/>
      <c r="N385" s="374"/>
    </row>
    <row r="386" spans="2:14" ht="15.75" customHeight="1" hidden="1">
      <c r="B386" s="211" t="s">
        <v>331</v>
      </c>
      <c r="C386" s="393"/>
      <c r="D386" s="204" t="s">
        <v>263</v>
      </c>
      <c r="E386" s="204" t="s">
        <v>265</v>
      </c>
      <c r="F386" s="209" t="s">
        <v>509</v>
      </c>
      <c r="G386" s="204" t="s">
        <v>332</v>
      </c>
      <c r="H386" s="204"/>
      <c r="I386" s="205">
        <f t="shared" si="74"/>
        <v>0</v>
      </c>
      <c r="J386" s="205">
        <f t="shared" si="74"/>
        <v>0</v>
      </c>
      <c r="K386" s="205">
        <f t="shared" si="74"/>
        <v>0</v>
      </c>
      <c r="L386" s="374"/>
      <c r="M386" s="374"/>
      <c r="N386" s="374"/>
    </row>
    <row r="387" spans="2:14" ht="15.75" customHeight="1" hidden="1">
      <c r="B387" s="211" t="s">
        <v>333</v>
      </c>
      <c r="C387" s="393"/>
      <c r="D387" s="204" t="s">
        <v>263</v>
      </c>
      <c r="E387" s="204" t="s">
        <v>265</v>
      </c>
      <c r="F387" s="209" t="s">
        <v>509</v>
      </c>
      <c r="G387" s="204" t="s">
        <v>334</v>
      </c>
      <c r="H387" s="204"/>
      <c r="I387" s="205">
        <f t="shared" si="74"/>
        <v>0</v>
      </c>
      <c r="J387" s="205">
        <f t="shared" si="74"/>
        <v>0</v>
      </c>
      <c r="K387" s="205">
        <f t="shared" si="74"/>
        <v>0</v>
      </c>
      <c r="L387" s="374"/>
      <c r="M387" s="374"/>
      <c r="N387" s="374"/>
    </row>
    <row r="388" spans="2:14" ht="15.75" customHeight="1" hidden="1">
      <c r="B388" s="206" t="s">
        <v>315</v>
      </c>
      <c r="C388" s="393"/>
      <c r="D388" s="204" t="s">
        <v>263</v>
      </c>
      <c r="E388" s="204" t="s">
        <v>265</v>
      </c>
      <c r="F388" s="209" t="s">
        <v>509</v>
      </c>
      <c r="G388" s="204" t="s">
        <v>334</v>
      </c>
      <c r="H388" s="204" t="s">
        <v>339</v>
      </c>
      <c r="I388" s="205"/>
      <c r="J388" s="205"/>
      <c r="K388" s="205"/>
      <c r="L388" s="374"/>
      <c r="M388" s="374"/>
      <c r="N388" s="374"/>
    </row>
    <row r="389" spans="2:14" ht="15.75" customHeight="1">
      <c r="B389" s="269" t="s">
        <v>510</v>
      </c>
      <c r="C389" s="393"/>
      <c r="D389" s="204" t="s">
        <v>263</v>
      </c>
      <c r="E389" s="204" t="s">
        <v>265</v>
      </c>
      <c r="F389" s="209" t="s">
        <v>511</v>
      </c>
      <c r="G389" s="204"/>
      <c r="H389" s="204"/>
      <c r="I389" s="205">
        <f aca="true" t="shared" si="75" ref="I389:K391">I390</f>
        <v>400</v>
      </c>
      <c r="J389" s="205">
        <f t="shared" si="75"/>
        <v>400</v>
      </c>
      <c r="K389" s="205">
        <f t="shared" si="75"/>
        <v>400</v>
      </c>
      <c r="L389" s="374"/>
      <c r="M389" s="374"/>
      <c r="N389" s="374"/>
    </row>
    <row r="390" spans="2:14" ht="15.75" customHeight="1">
      <c r="B390" s="211" t="s">
        <v>331</v>
      </c>
      <c r="C390" s="393"/>
      <c r="D390" s="204" t="s">
        <v>263</v>
      </c>
      <c r="E390" s="204" t="s">
        <v>265</v>
      </c>
      <c r="F390" s="209" t="s">
        <v>511</v>
      </c>
      <c r="G390" s="204" t="s">
        <v>332</v>
      </c>
      <c r="H390" s="204"/>
      <c r="I390" s="205">
        <f t="shared" si="75"/>
        <v>400</v>
      </c>
      <c r="J390" s="205">
        <f t="shared" si="75"/>
        <v>400</v>
      </c>
      <c r="K390" s="205">
        <f t="shared" si="75"/>
        <v>400</v>
      </c>
      <c r="L390" s="374"/>
      <c r="M390" s="374"/>
      <c r="N390" s="374"/>
    </row>
    <row r="391" spans="2:14" ht="15.75" customHeight="1">
      <c r="B391" s="211" t="s">
        <v>333</v>
      </c>
      <c r="C391" s="393"/>
      <c r="D391" s="204" t="s">
        <v>263</v>
      </c>
      <c r="E391" s="204" t="s">
        <v>265</v>
      </c>
      <c r="F391" s="209" t="s">
        <v>511</v>
      </c>
      <c r="G391" s="204" t="s">
        <v>334</v>
      </c>
      <c r="H391" s="204"/>
      <c r="I391" s="205">
        <f t="shared" si="75"/>
        <v>400</v>
      </c>
      <c r="J391" s="205">
        <f t="shared" si="75"/>
        <v>400</v>
      </c>
      <c r="K391" s="205">
        <f t="shared" si="75"/>
        <v>400</v>
      </c>
      <c r="L391" s="374"/>
      <c r="M391" s="374"/>
      <c r="N391" s="374"/>
    </row>
    <row r="392" spans="2:14" ht="15.75" customHeight="1">
      <c r="B392" s="206" t="s">
        <v>315</v>
      </c>
      <c r="C392" s="393"/>
      <c r="D392" s="204" t="s">
        <v>263</v>
      </c>
      <c r="E392" s="204" t="s">
        <v>265</v>
      </c>
      <c r="F392" s="209" t="s">
        <v>511</v>
      </c>
      <c r="G392" s="204" t="s">
        <v>334</v>
      </c>
      <c r="H392" s="204" t="s">
        <v>339</v>
      </c>
      <c r="I392" s="205">
        <v>400</v>
      </c>
      <c r="J392" s="205">
        <v>400</v>
      </c>
      <c r="K392" s="205">
        <v>400</v>
      </c>
      <c r="L392" s="374"/>
      <c r="M392" s="374"/>
      <c r="N392" s="374"/>
    </row>
    <row r="393" spans="2:14" ht="15.75" customHeight="1">
      <c r="B393" s="388" t="s">
        <v>284</v>
      </c>
      <c r="C393" s="393"/>
      <c r="D393" s="224" t="s">
        <v>285</v>
      </c>
      <c r="E393" s="224"/>
      <c r="F393" s="416"/>
      <c r="G393" s="386"/>
      <c r="H393" s="224"/>
      <c r="I393" s="332">
        <f>I394+I400+I435+I466</f>
        <v>4103.5</v>
      </c>
      <c r="J393" s="332">
        <f>J394+J400+J435+J466</f>
        <v>2840.5</v>
      </c>
      <c r="K393" s="332">
        <f>K394+K400+K435+K466</f>
        <v>3775.5</v>
      </c>
      <c r="L393" s="374"/>
      <c r="M393" s="374"/>
      <c r="N393" s="374"/>
    </row>
    <row r="394" spans="2:14" ht="12.75" customHeight="1">
      <c r="B394" s="399" t="s">
        <v>286</v>
      </c>
      <c r="C394" s="393"/>
      <c r="D394" s="203" t="s">
        <v>285</v>
      </c>
      <c r="E394" s="203" t="s">
        <v>287</v>
      </c>
      <c r="F394" s="204"/>
      <c r="G394" s="204"/>
      <c r="H394" s="204"/>
      <c r="I394" s="205">
        <f aca="true" t="shared" si="76" ref="I394:K398">I395</f>
        <v>1900</v>
      </c>
      <c r="J394" s="205">
        <f t="shared" si="76"/>
        <v>700</v>
      </c>
      <c r="K394" s="205">
        <f t="shared" si="76"/>
        <v>1600</v>
      </c>
      <c r="L394" s="374"/>
      <c r="M394" s="374"/>
      <c r="N394" s="374"/>
    </row>
    <row r="395" spans="2:14" ht="12.75" customHeight="1">
      <c r="B395" s="211" t="s">
        <v>319</v>
      </c>
      <c r="C395" s="393"/>
      <c r="D395" s="204" t="s">
        <v>285</v>
      </c>
      <c r="E395" s="204" t="s">
        <v>287</v>
      </c>
      <c r="F395" s="204" t="s">
        <v>320</v>
      </c>
      <c r="G395" s="204"/>
      <c r="H395" s="204"/>
      <c r="I395" s="205">
        <f t="shared" si="76"/>
        <v>1900</v>
      </c>
      <c r="J395" s="205">
        <f t="shared" si="76"/>
        <v>700</v>
      </c>
      <c r="K395" s="205">
        <f t="shared" si="76"/>
        <v>1600</v>
      </c>
      <c r="L395" s="374"/>
      <c r="M395" s="374"/>
      <c r="N395" s="374"/>
    </row>
    <row r="396" spans="2:14" ht="27.75" customHeight="1">
      <c r="B396" s="210" t="s">
        <v>212</v>
      </c>
      <c r="C396" s="393"/>
      <c r="D396" s="204" t="s">
        <v>285</v>
      </c>
      <c r="E396" s="204" t="s">
        <v>287</v>
      </c>
      <c r="F396" s="209" t="s">
        <v>649</v>
      </c>
      <c r="G396" s="204"/>
      <c r="H396" s="204"/>
      <c r="I396" s="205">
        <f t="shared" si="76"/>
        <v>1900</v>
      </c>
      <c r="J396" s="205">
        <f t="shared" si="76"/>
        <v>700</v>
      </c>
      <c r="K396" s="205">
        <f t="shared" si="76"/>
        <v>1600</v>
      </c>
      <c r="L396" s="374"/>
      <c r="M396" s="374"/>
      <c r="N396" s="374"/>
    </row>
    <row r="397" spans="2:14" ht="12.75" customHeight="1">
      <c r="B397" s="206" t="s">
        <v>362</v>
      </c>
      <c r="C397" s="393"/>
      <c r="D397" s="204" t="s">
        <v>285</v>
      </c>
      <c r="E397" s="204" t="s">
        <v>287</v>
      </c>
      <c r="F397" s="209" t="s">
        <v>649</v>
      </c>
      <c r="G397" s="204" t="s">
        <v>361</v>
      </c>
      <c r="H397" s="204"/>
      <c r="I397" s="205">
        <f t="shared" si="76"/>
        <v>1900</v>
      </c>
      <c r="J397" s="205">
        <f t="shared" si="76"/>
        <v>700</v>
      </c>
      <c r="K397" s="205">
        <f t="shared" si="76"/>
        <v>1600</v>
      </c>
      <c r="L397" s="374"/>
      <c r="M397" s="374"/>
      <c r="N397" s="374"/>
    </row>
    <row r="398" spans="2:14" ht="12.75" customHeight="1">
      <c r="B398" s="206" t="s">
        <v>650</v>
      </c>
      <c r="C398" s="393"/>
      <c r="D398" s="204" t="s">
        <v>285</v>
      </c>
      <c r="E398" s="204" t="s">
        <v>287</v>
      </c>
      <c r="F398" s="209" t="s">
        <v>649</v>
      </c>
      <c r="G398" s="204" t="s">
        <v>651</v>
      </c>
      <c r="H398" s="204"/>
      <c r="I398" s="205">
        <f t="shared" si="76"/>
        <v>1900</v>
      </c>
      <c r="J398" s="205">
        <f t="shared" si="76"/>
        <v>700</v>
      </c>
      <c r="K398" s="205">
        <f t="shared" si="76"/>
        <v>1600</v>
      </c>
      <c r="L398" s="374"/>
      <c r="M398" s="374"/>
      <c r="N398" s="374"/>
    </row>
    <row r="399" spans="2:14" ht="14.25" customHeight="1">
      <c r="B399" s="206" t="s">
        <v>315</v>
      </c>
      <c r="C399" s="393"/>
      <c r="D399" s="204" t="s">
        <v>285</v>
      </c>
      <c r="E399" s="204" t="s">
        <v>287</v>
      </c>
      <c r="F399" s="209" t="s">
        <v>649</v>
      </c>
      <c r="G399" s="204" t="s">
        <v>651</v>
      </c>
      <c r="H399" s="204">
        <v>2</v>
      </c>
      <c r="I399" s="205">
        <v>1900</v>
      </c>
      <c r="J399" s="205">
        <v>700</v>
      </c>
      <c r="K399" s="205">
        <v>1600</v>
      </c>
      <c r="L399" s="374"/>
      <c r="M399" s="374"/>
      <c r="N399" s="374"/>
    </row>
    <row r="400" spans="2:14" ht="14.25">
      <c r="B400" s="399" t="s">
        <v>288</v>
      </c>
      <c r="C400" s="398"/>
      <c r="D400" s="203" t="s">
        <v>285</v>
      </c>
      <c r="E400" s="203" t="s">
        <v>289</v>
      </c>
      <c r="F400" s="209"/>
      <c r="G400" s="204"/>
      <c r="H400" s="204"/>
      <c r="I400" s="205">
        <f>I414+I423+I431+I427+I401</f>
        <v>578</v>
      </c>
      <c r="J400" s="205">
        <f>J414+J423+J431+J427+J401</f>
        <v>565</v>
      </c>
      <c r="K400" s="205">
        <f>K414+K423+K431+K427+K401</f>
        <v>600</v>
      </c>
      <c r="L400" s="374"/>
      <c r="M400" s="374"/>
      <c r="N400" s="374"/>
    </row>
    <row r="401" spans="2:14" ht="42" customHeight="1">
      <c r="B401" s="388" t="s">
        <v>652</v>
      </c>
      <c r="C401" s="398"/>
      <c r="D401" s="224" t="s">
        <v>285</v>
      </c>
      <c r="E401" s="224" t="s">
        <v>289</v>
      </c>
      <c r="F401" s="293" t="s">
        <v>653</v>
      </c>
      <c r="G401" s="224"/>
      <c r="H401" s="224"/>
      <c r="I401" s="332">
        <f>I402+I406+I410</f>
        <v>200</v>
      </c>
      <c r="J401" s="332">
        <f>J402+J406+J410</f>
        <v>150</v>
      </c>
      <c r="K401" s="332">
        <f>K402+K406+K410</f>
        <v>150</v>
      </c>
      <c r="L401" s="374"/>
      <c r="M401" s="374"/>
      <c r="N401" s="374"/>
    </row>
    <row r="402" spans="2:14" ht="12.75" customHeight="1" hidden="1">
      <c r="B402" s="206" t="s">
        <v>654</v>
      </c>
      <c r="C402" s="398"/>
      <c r="D402" s="204" t="s">
        <v>285</v>
      </c>
      <c r="E402" s="204" t="s">
        <v>289</v>
      </c>
      <c r="F402" s="209" t="s">
        <v>655</v>
      </c>
      <c r="G402" s="204"/>
      <c r="H402" s="204"/>
      <c r="I402" s="205">
        <f aca="true" t="shared" si="77" ref="I402:K404">I403</f>
        <v>0</v>
      </c>
      <c r="J402" s="205">
        <f t="shared" si="77"/>
        <v>0</v>
      </c>
      <c r="K402" s="205">
        <f t="shared" si="77"/>
        <v>0</v>
      </c>
      <c r="L402" s="374"/>
      <c r="M402" s="374"/>
      <c r="N402" s="374"/>
    </row>
    <row r="403" spans="2:14" ht="12.75" customHeight="1" hidden="1">
      <c r="B403" s="196" t="s">
        <v>331</v>
      </c>
      <c r="C403" s="398"/>
      <c r="D403" s="204" t="s">
        <v>285</v>
      </c>
      <c r="E403" s="204" t="s">
        <v>289</v>
      </c>
      <c r="F403" s="209" t="s">
        <v>655</v>
      </c>
      <c r="G403" s="204" t="s">
        <v>361</v>
      </c>
      <c r="H403" s="204"/>
      <c r="I403" s="205">
        <f t="shared" si="77"/>
        <v>0</v>
      </c>
      <c r="J403" s="205">
        <f t="shared" si="77"/>
        <v>0</v>
      </c>
      <c r="K403" s="205">
        <f t="shared" si="77"/>
        <v>0</v>
      </c>
      <c r="L403" s="374"/>
      <c r="M403" s="374"/>
      <c r="N403" s="374"/>
    </row>
    <row r="404" spans="2:14" ht="12.75" customHeight="1" hidden="1">
      <c r="B404" s="196" t="s">
        <v>333</v>
      </c>
      <c r="C404" s="398"/>
      <c r="D404" s="204" t="s">
        <v>285</v>
      </c>
      <c r="E404" s="204" t="s">
        <v>289</v>
      </c>
      <c r="F404" s="209" t="s">
        <v>655</v>
      </c>
      <c r="G404" s="204" t="s">
        <v>363</v>
      </c>
      <c r="H404" s="204"/>
      <c r="I404" s="205">
        <f t="shared" si="77"/>
        <v>0</v>
      </c>
      <c r="J404" s="205">
        <f t="shared" si="77"/>
        <v>0</v>
      </c>
      <c r="K404" s="205">
        <f t="shared" si="77"/>
        <v>0</v>
      </c>
      <c r="L404" s="374"/>
      <c r="M404" s="374"/>
      <c r="N404" s="374"/>
    </row>
    <row r="405" spans="2:14" ht="12.75" customHeight="1" hidden="1">
      <c r="B405" s="193" t="s">
        <v>315</v>
      </c>
      <c r="C405" s="398"/>
      <c r="D405" s="204" t="s">
        <v>285</v>
      </c>
      <c r="E405" s="204" t="s">
        <v>289</v>
      </c>
      <c r="F405" s="209" t="s">
        <v>655</v>
      </c>
      <c r="G405" s="204" t="s">
        <v>363</v>
      </c>
      <c r="H405" s="204" t="s">
        <v>339</v>
      </c>
      <c r="I405" s="205"/>
      <c r="J405" s="205"/>
      <c r="K405" s="205"/>
      <c r="L405" s="374"/>
      <c r="M405" s="374"/>
      <c r="N405" s="374"/>
    </row>
    <row r="406" spans="2:14" ht="28.5" hidden="1">
      <c r="B406" s="206" t="s">
        <v>656</v>
      </c>
      <c r="C406" s="398"/>
      <c r="D406" s="204" t="s">
        <v>285</v>
      </c>
      <c r="E406" s="204" t="s">
        <v>289</v>
      </c>
      <c r="F406" s="209" t="s">
        <v>657</v>
      </c>
      <c r="G406" s="204"/>
      <c r="H406" s="204"/>
      <c r="I406" s="205">
        <f aca="true" t="shared" si="78" ref="I406:K408">I407</f>
        <v>0</v>
      </c>
      <c r="J406" s="205">
        <f t="shared" si="78"/>
        <v>0</v>
      </c>
      <c r="K406" s="205">
        <f t="shared" si="78"/>
        <v>0</v>
      </c>
      <c r="L406" s="374"/>
      <c r="M406" s="374"/>
      <c r="N406" s="374"/>
    </row>
    <row r="407" spans="2:14" ht="12.75" customHeight="1" hidden="1">
      <c r="B407" s="196" t="s">
        <v>331</v>
      </c>
      <c r="C407" s="398"/>
      <c r="D407" s="204" t="s">
        <v>285</v>
      </c>
      <c r="E407" s="204" t="s">
        <v>289</v>
      </c>
      <c r="F407" s="209" t="s">
        <v>657</v>
      </c>
      <c r="G407" s="204" t="s">
        <v>361</v>
      </c>
      <c r="H407" s="204"/>
      <c r="I407" s="205">
        <f t="shared" si="78"/>
        <v>0</v>
      </c>
      <c r="J407" s="205">
        <f t="shared" si="78"/>
        <v>0</v>
      </c>
      <c r="K407" s="205">
        <f t="shared" si="78"/>
        <v>0</v>
      </c>
      <c r="L407" s="374"/>
      <c r="M407" s="374"/>
      <c r="N407" s="374"/>
    </row>
    <row r="408" spans="2:14" ht="12.75" customHeight="1" hidden="1">
      <c r="B408" s="196" t="s">
        <v>333</v>
      </c>
      <c r="C408" s="398"/>
      <c r="D408" s="204" t="s">
        <v>285</v>
      </c>
      <c r="E408" s="204" t="s">
        <v>289</v>
      </c>
      <c r="F408" s="209" t="s">
        <v>657</v>
      </c>
      <c r="G408" s="204" t="s">
        <v>363</v>
      </c>
      <c r="H408" s="204"/>
      <c r="I408" s="205">
        <f t="shared" si="78"/>
        <v>0</v>
      </c>
      <c r="J408" s="205">
        <f t="shared" si="78"/>
        <v>0</v>
      </c>
      <c r="K408" s="205">
        <f t="shared" si="78"/>
        <v>0</v>
      </c>
      <c r="L408" s="374"/>
      <c r="M408" s="374"/>
      <c r="N408" s="374"/>
    </row>
    <row r="409" spans="2:14" ht="14.25" hidden="1">
      <c r="B409" s="193" t="s">
        <v>315</v>
      </c>
      <c r="C409" s="398"/>
      <c r="D409" s="204" t="s">
        <v>285</v>
      </c>
      <c r="E409" s="204" t="s">
        <v>289</v>
      </c>
      <c r="F409" s="209" t="s">
        <v>657</v>
      </c>
      <c r="G409" s="204" t="s">
        <v>363</v>
      </c>
      <c r="H409" s="204" t="s">
        <v>339</v>
      </c>
      <c r="I409" s="205"/>
      <c r="J409" s="205"/>
      <c r="K409" s="205"/>
      <c r="L409" s="374"/>
      <c r="M409" s="374"/>
      <c r="N409" s="374"/>
    </row>
    <row r="410" spans="2:14" ht="12.75" customHeight="1">
      <c r="B410" s="206" t="s">
        <v>658</v>
      </c>
      <c r="C410" s="398"/>
      <c r="D410" s="204" t="s">
        <v>285</v>
      </c>
      <c r="E410" s="204" t="s">
        <v>289</v>
      </c>
      <c r="F410" s="209" t="s">
        <v>659</v>
      </c>
      <c r="G410" s="204"/>
      <c r="H410" s="204"/>
      <c r="I410" s="205">
        <f aca="true" t="shared" si="79" ref="I410:K412">I411</f>
        <v>200</v>
      </c>
      <c r="J410" s="205">
        <f t="shared" si="79"/>
        <v>150</v>
      </c>
      <c r="K410" s="205">
        <f t="shared" si="79"/>
        <v>150</v>
      </c>
      <c r="L410" s="374"/>
      <c r="M410" s="374"/>
      <c r="N410" s="374"/>
    </row>
    <row r="411" spans="2:14" ht="12.75" customHeight="1">
      <c r="B411" s="196" t="s">
        <v>331</v>
      </c>
      <c r="C411" s="398"/>
      <c r="D411" s="204" t="s">
        <v>285</v>
      </c>
      <c r="E411" s="204" t="s">
        <v>289</v>
      </c>
      <c r="F411" s="209" t="s">
        <v>659</v>
      </c>
      <c r="G411" s="204" t="s">
        <v>361</v>
      </c>
      <c r="H411" s="204"/>
      <c r="I411" s="205">
        <f t="shared" si="79"/>
        <v>200</v>
      </c>
      <c r="J411" s="205">
        <f t="shared" si="79"/>
        <v>150</v>
      </c>
      <c r="K411" s="205">
        <f t="shared" si="79"/>
        <v>150</v>
      </c>
      <c r="L411" s="374"/>
      <c r="M411" s="374"/>
      <c r="N411" s="374"/>
    </row>
    <row r="412" spans="2:14" ht="12.75" customHeight="1">
      <c r="B412" s="196" t="s">
        <v>333</v>
      </c>
      <c r="C412" s="398"/>
      <c r="D412" s="204" t="s">
        <v>285</v>
      </c>
      <c r="E412" s="204" t="s">
        <v>289</v>
      </c>
      <c r="F412" s="209" t="s">
        <v>659</v>
      </c>
      <c r="G412" s="204" t="s">
        <v>363</v>
      </c>
      <c r="H412" s="204"/>
      <c r="I412" s="205">
        <f t="shared" si="79"/>
        <v>200</v>
      </c>
      <c r="J412" s="205">
        <f t="shared" si="79"/>
        <v>150</v>
      </c>
      <c r="K412" s="205">
        <f t="shared" si="79"/>
        <v>150</v>
      </c>
      <c r="L412" s="374"/>
      <c r="M412" s="374"/>
      <c r="N412" s="374"/>
    </row>
    <row r="413" spans="2:14" ht="12.75" customHeight="1">
      <c r="B413" s="193" t="s">
        <v>315</v>
      </c>
      <c r="C413" s="398"/>
      <c r="D413" s="204" t="s">
        <v>285</v>
      </c>
      <c r="E413" s="204" t="s">
        <v>289</v>
      </c>
      <c r="F413" s="209" t="s">
        <v>659</v>
      </c>
      <c r="G413" s="204" t="s">
        <v>363</v>
      </c>
      <c r="H413" s="204" t="s">
        <v>339</v>
      </c>
      <c r="I413" s="205">
        <v>200</v>
      </c>
      <c r="J413" s="205">
        <v>150</v>
      </c>
      <c r="K413" s="205">
        <v>150</v>
      </c>
      <c r="L413" s="374"/>
      <c r="M413" s="374"/>
      <c r="N413" s="374"/>
    </row>
    <row r="414" spans="2:14" ht="12.75" customHeight="1">
      <c r="B414" s="211" t="s">
        <v>319</v>
      </c>
      <c r="C414" s="398"/>
      <c r="D414" s="204" t="s">
        <v>285</v>
      </c>
      <c r="E414" s="204" t="s">
        <v>289</v>
      </c>
      <c r="F414" s="209" t="s">
        <v>320</v>
      </c>
      <c r="G414" s="204"/>
      <c r="H414" s="204"/>
      <c r="I414" s="205">
        <f>I415</f>
        <v>378</v>
      </c>
      <c r="J414" s="205">
        <f>J415</f>
        <v>415</v>
      </c>
      <c r="K414" s="205">
        <f>K415</f>
        <v>450</v>
      </c>
      <c r="L414" s="374"/>
      <c r="M414" s="374"/>
      <c r="N414" s="374"/>
    </row>
    <row r="415" spans="2:14" ht="14.25" customHeight="1">
      <c r="B415" s="206" t="s">
        <v>362</v>
      </c>
      <c r="C415" s="398"/>
      <c r="D415" s="204" t="s">
        <v>285</v>
      </c>
      <c r="E415" s="204" t="s">
        <v>289</v>
      </c>
      <c r="F415" s="209" t="s">
        <v>660</v>
      </c>
      <c r="G415" s="204" t="s">
        <v>361</v>
      </c>
      <c r="H415" s="204"/>
      <c r="I415" s="205">
        <f>I416+I418+I421</f>
        <v>378</v>
      </c>
      <c r="J415" s="205">
        <f>J416+J418+J421</f>
        <v>415</v>
      </c>
      <c r="K415" s="205">
        <f>K416+K418+K421</f>
        <v>450</v>
      </c>
      <c r="L415" s="374"/>
      <c r="M415" s="374"/>
      <c r="N415" s="374"/>
    </row>
    <row r="416" spans="2:14" ht="14.25" customHeight="1">
      <c r="B416" s="206" t="s">
        <v>364</v>
      </c>
      <c r="C416" s="398"/>
      <c r="D416" s="204" t="s">
        <v>285</v>
      </c>
      <c r="E416" s="204" t="s">
        <v>289</v>
      </c>
      <c r="F416" s="209" t="s">
        <v>660</v>
      </c>
      <c r="G416" s="204" t="s">
        <v>363</v>
      </c>
      <c r="H416" s="204"/>
      <c r="I416" s="205">
        <f>I417</f>
        <v>228</v>
      </c>
      <c r="J416" s="205">
        <f>J417</f>
        <v>235</v>
      </c>
      <c r="K416" s="205">
        <f>K417</f>
        <v>240</v>
      </c>
      <c r="L416" s="374"/>
      <c r="M416" s="374"/>
      <c r="N416" s="374"/>
    </row>
    <row r="417" spans="2:14" ht="12.75" customHeight="1">
      <c r="B417" s="206" t="s">
        <v>315</v>
      </c>
      <c r="C417" s="398"/>
      <c r="D417" s="204" t="s">
        <v>285</v>
      </c>
      <c r="E417" s="204" t="s">
        <v>289</v>
      </c>
      <c r="F417" s="209" t="s">
        <v>660</v>
      </c>
      <c r="G417" s="204" t="s">
        <v>363</v>
      </c>
      <c r="H417" s="204">
        <v>2</v>
      </c>
      <c r="I417" s="205">
        <v>228</v>
      </c>
      <c r="J417" s="205">
        <v>235</v>
      </c>
      <c r="K417" s="205">
        <v>240</v>
      </c>
      <c r="L417" s="374"/>
      <c r="M417" s="374"/>
      <c r="N417" s="374"/>
    </row>
    <row r="418" spans="2:14" ht="15.75" customHeight="1">
      <c r="B418" s="206" t="s">
        <v>661</v>
      </c>
      <c r="C418" s="398"/>
      <c r="D418" s="204" t="s">
        <v>285</v>
      </c>
      <c r="E418" s="204" t="s">
        <v>289</v>
      </c>
      <c r="F418" s="209" t="s">
        <v>660</v>
      </c>
      <c r="G418" s="204" t="s">
        <v>662</v>
      </c>
      <c r="H418" s="204"/>
      <c r="I418" s="205">
        <f aca="true" t="shared" si="80" ref="I418:K419">I419</f>
        <v>50</v>
      </c>
      <c r="J418" s="205">
        <f t="shared" si="80"/>
        <v>60</v>
      </c>
      <c r="K418" s="205">
        <f t="shared" si="80"/>
        <v>70</v>
      </c>
      <c r="L418" s="374"/>
      <c r="M418" s="374"/>
      <c r="N418" s="374"/>
    </row>
    <row r="419" spans="2:14" ht="12.75" customHeight="1">
      <c r="B419" s="206" t="s">
        <v>364</v>
      </c>
      <c r="C419" s="398"/>
      <c r="D419" s="204" t="s">
        <v>285</v>
      </c>
      <c r="E419" s="204" t="s">
        <v>289</v>
      </c>
      <c r="F419" s="209" t="s">
        <v>660</v>
      </c>
      <c r="G419" s="204" t="s">
        <v>662</v>
      </c>
      <c r="H419" s="204"/>
      <c r="I419" s="205">
        <f t="shared" si="80"/>
        <v>50</v>
      </c>
      <c r="J419" s="205">
        <f t="shared" si="80"/>
        <v>60</v>
      </c>
      <c r="K419" s="205">
        <f t="shared" si="80"/>
        <v>70</v>
      </c>
      <c r="L419" s="374"/>
      <c r="M419" s="374"/>
      <c r="N419" s="374"/>
    </row>
    <row r="420" spans="2:14" ht="12.75" customHeight="1">
      <c r="B420" s="206" t="s">
        <v>315</v>
      </c>
      <c r="C420" s="398"/>
      <c r="D420" s="204" t="s">
        <v>285</v>
      </c>
      <c r="E420" s="204" t="s">
        <v>289</v>
      </c>
      <c r="F420" s="209" t="s">
        <v>660</v>
      </c>
      <c r="G420" s="204" t="s">
        <v>662</v>
      </c>
      <c r="H420" s="204" t="s">
        <v>339</v>
      </c>
      <c r="I420" s="205">
        <v>50</v>
      </c>
      <c r="J420" s="205">
        <v>60</v>
      </c>
      <c r="K420" s="205">
        <v>70</v>
      </c>
      <c r="L420" s="374"/>
      <c r="M420" s="374"/>
      <c r="N420" s="374"/>
    </row>
    <row r="421" spans="2:14" ht="12.75" customHeight="1">
      <c r="B421" s="206" t="s">
        <v>388</v>
      </c>
      <c r="C421" s="398"/>
      <c r="D421" s="204" t="s">
        <v>285</v>
      </c>
      <c r="E421" s="204" t="s">
        <v>289</v>
      </c>
      <c r="F421" s="209" t="s">
        <v>660</v>
      </c>
      <c r="G421" s="204" t="s">
        <v>663</v>
      </c>
      <c r="H421" s="204"/>
      <c r="I421" s="205">
        <f>I422</f>
        <v>100</v>
      </c>
      <c r="J421" s="205">
        <f>J422</f>
        <v>120</v>
      </c>
      <c r="K421" s="205">
        <f>K422</f>
        <v>140</v>
      </c>
      <c r="L421" s="374"/>
      <c r="M421" s="374"/>
      <c r="N421" s="374"/>
    </row>
    <row r="422" spans="2:14" ht="12.75" customHeight="1">
      <c r="B422" s="206" t="s">
        <v>315</v>
      </c>
      <c r="C422" s="398"/>
      <c r="D422" s="204" t="s">
        <v>285</v>
      </c>
      <c r="E422" s="204" t="s">
        <v>289</v>
      </c>
      <c r="F422" s="209" t="s">
        <v>660</v>
      </c>
      <c r="G422" s="204" t="s">
        <v>663</v>
      </c>
      <c r="H422" s="204" t="s">
        <v>339</v>
      </c>
      <c r="I422" s="205">
        <v>100</v>
      </c>
      <c r="J422" s="205">
        <v>120</v>
      </c>
      <c r="K422" s="205">
        <v>140</v>
      </c>
      <c r="L422" s="374"/>
      <c r="M422" s="374"/>
      <c r="N422" s="374"/>
    </row>
    <row r="423" spans="2:14" ht="53.25" customHeight="1" hidden="1">
      <c r="B423" s="210" t="s">
        <v>666</v>
      </c>
      <c r="C423" s="398"/>
      <c r="D423" s="204" t="s">
        <v>285</v>
      </c>
      <c r="E423" s="204" t="s">
        <v>289</v>
      </c>
      <c r="F423" s="209" t="s">
        <v>667</v>
      </c>
      <c r="G423" s="204"/>
      <c r="H423" s="204"/>
      <c r="I423" s="205">
        <f aca="true" t="shared" si="81" ref="I423:K425">I424</f>
        <v>0</v>
      </c>
      <c r="J423" s="205">
        <f t="shared" si="81"/>
        <v>0</v>
      </c>
      <c r="K423" s="205">
        <f t="shared" si="81"/>
        <v>0</v>
      </c>
      <c r="L423" s="374"/>
      <c r="M423" s="374"/>
      <c r="N423" s="374"/>
    </row>
    <row r="424" spans="2:14" ht="12.75" customHeight="1" hidden="1">
      <c r="B424" s="206" t="s">
        <v>362</v>
      </c>
      <c r="C424" s="398"/>
      <c r="D424" s="204" t="s">
        <v>285</v>
      </c>
      <c r="E424" s="204" t="s">
        <v>289</v>
      </c>
      <c r="F424" s="209" t="s">
        <v>667</v>
      </c>
      <c r="G424" s="204" t="s">
        <v>361</v>
      </c>
      <c r="H424" s="204"/>
      <c r="I424" s="205">
        <f t="shared" si="81"/>
        <v>0</v>
      </c>
      <c r="J424" s="205">
        <f t="shared" si="81"/>
        <v>0</v>
      </c>
      <c r="K424" s="205">
        <f t="shared" si="81"/>
        <v>0</v>
      </c>
      <c r="L424" s="374"/>
      <c r="M424" s="374"/>
      <c r="N424" s="374"/>
    </row>
    <row r="425" spans="2:14" ht="12.75" customHeight="1" hidden="1">
      <c r="B425" s="206" t="s">
        <v>364</v>
      </c>
      <c r="C425" s="398"/>
      <c r="D425" s="204" t="s">
        <v>285</v>
      </c>
      <c r="E425" s="204" t="s">
        <v>289</v>
      </c>
      <c r="F425" s="209" t="s">
        <v>667</v>
      </c>
      <c r="G425" s="204" t="s">
        <v>363</v>
      </c>
      <c r="H425" s="204"/>
      <c r="I425" s="205">
        <f t="shared" si="81"/>
        <v>0</v>
      </c>
      <c r="J425" s="205">
        <f t="shared" si="81"/>
        <v>0</v>
      </c>
      <c r="K425" s="205">
        <f t="shared" si="81"/>
        <v>0</v>
      </c>
      <c r="L425" s="374"/>
      <c r="M425" s="374"/>
      <c r="N425" s="374"/>
    </row>
    <row r="426" spans="2:14" ht="12.75" customHeight="1" hidden="1">
      <c r="B426" s="206" t="s">
        <v>317</v>
      </c>
      <c r="C426" s="398"/>
      <c r="D426" s="204" t="s">
        <v>285</v>
      </c>
      <c r="E426" s="204" t="s">
        <v>289</v>
      </c>
      <c r="F426" s="209" t="s">
        <v>667</v>
      </c>
      <c r="G426" s="204" t="s">
        <v>363</v>
      </c>
      <c r="H426" s="204" t="s">
        <v>349</v>
      </c>
      <c r="I426" s="205"/>
      <c r="J426" s="205"/>
      <c r="K426" s="205"/>
      <c r="L426" s="374"/>
      <c r="M426" s="374"/>
      <c r="N426" s="374"/>
    </row>
    <row r="427" spans="2:14" ht="45" customHeight="1" hidden="1">
      <c r="B427" s="206" t="s">
        <v>664</v>
      </c>
      <c r="C427" s="398"/>
      <c r="D427" s="204" t="s">
        <v>285</v>
      </c>
      <c r="E427" s="204" t="s">
        <v>289</v>
      </c>
      <c r="F427" s="209" t="s">
        <v>665</v>
      </c>
      <c r="G427" s="204"/>
      <c r="H427" s="204"/>
      <c r="I427" s="205">
        <f aca="true" t="shared" si="82" ref="I427:K429">I428</f>
        <v>0</v>
      </c>
      <c r="J427" s="205">
        <f t="shared" si="82"/>
        <v>0</v>
      </c>
      <c r="K427" s="205">
        <f t="shared" si="82"/>
        <v>0</v>
      </c>
      <c r="L427" s="374"/>
      <c r="M427" s="374"/>
      <c r="N427" s="374"/>
    </row>
    <row r="428" spans="2:14" ht="12.75" customHeight="1" hidden="1">
      <c r="B428" s="206" t="s">
        <v>362</v>
      </c>
      <c r="C428" s="398"/>
      <c r="D428" s="204" t="s">
        <v>285</v>
      </c>
      <c r="E428" s="204" t="s">
        <v>289</v>
      </c>
      <c r="F428" s="209" t="s">
        <v>665</v>
      </c>
      <c r="G428" s="204" t="s">
        <v>361</v>
      </c>
      <c r="H428" s="204"/>
      <c r="I428" s="205">
        <f t="shared" si="82"/>
        <v>0</v>
      </c>
      <c r="J428" s="205">
        <f t="shared" si="82"/>
        <v>0</v>
      </c>
      <c r="K428" s="205">
        <f t="shared" si="82"/>
        <v>0</v>
      </c>
      <c r="L428" s="374"/>
      <c r="M428" s="374"/>
      <c r="N428" s="374"/>
    </row>
    <row r="429" spans="2:14" ht="12.75" customHeight="1" hidden="1">
      <c r="B429" s="206" t="s">
        <v>388</v>
      </c>
      <c r="C429" s="398"/>
      <c r="D429" s="204" t="s">
        <v>285</v>
      </c>
      <c r="E429" s="204" t="s">
        <v>289</v>
      </c>
      <c r="F429" s="209" t="s">
        <v>665</v>
      </c>
      <c r="G429" s="204" t="s">
        <v>663</v>
      </c>
      <c r="H429" s="204"/>
      <c r="I429" s="205">
        <f t="shared" si="82"/>
        <v>0</v>
      </c>
      <c r="J429" s="205">
        <f t="shared" si="82"/>
        <v>0</v>
      </c>
      <c r="K429" s="205">
        <f t="shared" si="82"/>
        <v>0</v>
      </c>
      <c r="L429" s="374"/>
      <c r="M429" s="374"/>
      <c r="N429" s="374"/>
    </row>
    <row r="430" spans="2:14" ht="12.75" customHeight="1" hidden="1">
      <c r="B430" s="206" t="s">
        <v>315</v>
      </c>
      <c r="C430" s="398"/>
      <c r="D430" s="204" t="s">
        <v>285</v>
      </c>
      <c r="E430" s="204" t="s">
        <v>289</v>
      </c>
      <c r="F430" s="209" t="s">
        <v>665</v>
      </c>
      <c r="G430" s="204" t="s">
        <v>663</v>
      </c>
      <c r="H430" s="204" t="s">
        <v>339</v>
      </c>
      <c r="I430" s="205"/>
      <c r="J430" s="205"/>
      <c r="K430" s="205"/>
      <c r="L430" s="374"/>
      <c r="M430" s="374"/>
      <c r="N430" s="374"/>
    </row>
    <row r="431" spans="2:14" ht="28.5" customHeight="1" hidden="1">
      <c r="B431" s="210" t="s">
        <v>668</v>
      </c>
      <c r="C431" s="398"/>
      <c r="D431" s="204" t="s">
        <v>285</v>
      </c>
      <c r="E431" s="204" t="s">
        <v>289</v>
      </c>
      <c r="F431" s="209" t="s">
        <v>669</v>
      </c>
      <c r="G431" s="204"/>
      <c r="H431" s="204"/>
      <c r="I431" s="205">
        <f aca="true" t="shared" si="83" ref="I431:K433">I432</f>
        <v>0</v>
      </c>
      <c r="J431" s="205">
        <f t="shared" si="83"/>
        <v>0</v>
      </c>
      <c r="K431" s="205">
        <f t="shared" si="83"/>
        <v>0</v>
      </c>
      <c r="L431" s="374"/>
      <c r="M431" s="374"/>
      <c r="N431" s="374"/>
    </row>
    <row r="432" spans="2:14" ht="12.75" customHeight="1" hidden="1">
      <c r="B432" s="206" t="s">
        <v>362</v>
      </c>
      <c r="C432" s="398"/>
      <c r="D432" s="204" t="s">
        <v>285</v>
      </c>
      <c r="E432" s="204" t="s">
        <v>289</v>
      </c>
      <c r="F432" s="209" t="s">
        <v>669</v>
      </c>
      <c r="G432" s="204" t="s">
        <v>361</v>
      </c>
      <c r="H432" s="204"/>
      <c r="I432" s="205">
        <f t="shared" si="83"/>
        <v>0</v>
      </c>
      <c r="J432" s="205">
        <f t="shared" si="83"/>
        <v>0</v>
      </c>
      <c r="K432" s="205">
        <f t="shared" si="83"/>
        <v>0</v>
      </c>
      <c r="L432" s="374"/>
      <c r="M432" s="374"/>
      <c r="N432" s="374"/>
    </row>
    <row r="433" spans="2:14" ht="12.75" customHeight="1" hidden="1">
      <c r="B433" s="206" t="s">
        <v>364</v>
      </c>
      <c r="C433" s="398"/>
      <c r="D433" s="204" t="s">
        <v>285</v>
      </c>
      <c r="E433" s="204" t="s">
        <v>289</v>
      </c>
      <c r="F433" s="209" t="s">
        <v>669</v>
      </c>
      <c r="G433" s="204" t="s">
        <v>363</v>
      </c>
      <c r="H433" s="204"/>
      <c r="I433" s="205">
        <f t="shared" si="83"/>
        <v>0</v>
      </c>
      <c r="J433" s="205">
        <f t="shared" si="83"/>
        <v>0</v>
      </c>
      <c r="K433" s="205">
        <f t="shared" si="83"/>
        <v>0</v>
      </c>
      <c r="L433" s="374"/>
      <c r="M433" s="374"/>
      <c r="N433" s="374"/>
    </row>
    <row r="434" spans="2:14" ht="12.75" customHeight="1" hidden="1">
      <c r="B434" s="206" t="s">
        <v>317</v>
      </c>
      <c r="C434" s="398"/>
      <c r="D434" s="204" t="s">
        <v>285</v>
      </c>
      <c r="E434" s="204" t="s">
        <v>289</v>
      </c>
      <c r="F434" s="209" t="s">
        <v>669</v>
      </c>
      <c r="G434" s="204" t="s">
        <v>363</v>
      </c>
      <c r="H434" s="204" t="s">
        <v>349</v>
      </c>
      <c r="I434" s="205"/>
      <c r="J434" s="205"/>
      <c r="K434" s="205"/>
      <c r="L434" s="374"/>
      <c r="M434" s="374"/>
      <c r="N434" s="374"/>
    </row>
    <row r="435" spans="2:14" ht="14.25" customHeight="1">
      <c r="B435" s="399" t="s">
        <v>290</v>
      </c>
      <c r="C435" s="398"/>
      <c r="D435" s="203" t="s">
        <v>285</v>
      </c>
      <c r="E435" s="203" t="s">
        <v>291</v>
      </c>
      <c r="F435" s="305"/>
      <c r="G435" s="244"/>
      <c r="H435" s="204"/>
      <c r="I435" s="205">
        <f>I436+I455</f>
        <v>498.79999999999995</v>
      </c>
      <c r="J435" s="205">
        <f>J436+J455</f>
        <v>498.79999999999995</v>
      </c>
      <c r="K435" s="205">
        <f>K436+K455</f>
        <v>498.79999999999995</v>
      </c>
      <c r="L435" s="374"/>
      <c r="M435" s="374"/>
      <c r="N435" s="374"/>
    </row>
    <row r="436" spans="2:14" ht="17.25" customHeight="1">
      <c r="B436" s="455" t="s">
        <v>319</v>
      </c>
      <c r="C436" s="398"/>
      <c r="D436" s="207">
        <v>1000</v>
      </c>
      <c r="E436" s="207">
        <v>1004</v>
      </c>
      <c r="F436" s="207" t="s">
        <v>320</v>
      </c>
      <c r="G436" s="224"/>
      <c r="H436" s="224"/>
      <c r="I436" s="205">
        <f>I437+I441+I445+I451+I462</f>
        <v>498.79999999999995</v>
      </c>
      <c r="J436" s="205">
        <f>J437+J441+J445+J451+J462</f>
        <v>498.79999999999995</v>
      </c>
      <c r="K436" s="205">
        <f>K437+K441+K445+K451+K462</f>
        <v>498.79999999999995</v>
      </c>
      <c r="L436" s="374"/>
      <c r="M436" s="374"/>
      <c r="N436" s="374"/>
    </row>
    <row r="437" spans="2:14" ht="27.75" customHeight="1" hidden="1">
      <c r="B437" s="208" t="s">
        <v>675</v>
      </c>
      <c r="C437" s="398"/>
      <c r="D437" s="207">
        <v>1000</v>
      </c>
      <c r="E437" s="207">
        <v>1004</v>
      </c>
      <c r="F437" s="456" t="s">
        <v>676</v>
      </c>
      <c r="G437" s="224"/>
      <c r="H437" s="224"/>
      <c r="I437" s="205">
        <f aca="true" t="shared" si="84" ref="I437:K439">I438</f>
        <v>0</v>
      </c>
      <c r="J437" s="205">
        <f t="shared" si="84"/>
        <v>0</v>
      </c>
      <c r="K437" s="205">
        <f t="shared" si="84"/>
        <v>0</v>
      </c>
      <c r="L437" s="374"/>
      <c r="M437" s="374"/>
      <c r="N437" s="374"/>
    </row>
    <row r="438" spans="2:14" ht="12.75" customHeight="1" hidden="1">
      <c r="B438" s="206" t="s">
        <v>362</v>
      </c>
      <c r="C438" s="398"/>
      <c r="D438" s="207">
        <v>1000</v>
      </c>
      <c r="E438" s="207">
        <v>1004</v>
      </c>
      <c r="F438" s="456" t="s">
        <v>676</v>
      </c>
      <c r="G438" s="204" t="s">
        <v>361</v>
      </c>
      <c r="H438" s="224"/>
      <c r="I438" s="205">
        <f t="shared" si="84"/>
        <v>0</v>
      </c>
      <c r="J438" s="205">
        <f t="shared" si="84"/>
        <v>0</v>
      </c>
      <c r="K438" s="205">
        <f t="shared" si="84"/>
        <v>0</v>
      </c>
      <c r="L438" s="374"/>
      <c r="M438" s="374"/>
      <c r="N438" s="374"/>
    </row>
    <row r="439" spans="1:66" s="458" customFormat="1" ht="12.75" customHeight="1" hidden="1">
      <c r="A439" s="361"/>
      <c r="B439" s="206" t="s">
        <v>650</v>
      </c>
      <c r="C439" s="398"/>
      <c r="D439" s="207">
        <v>1000</v>
      </c>
      <c r="E439" s="207">
        <v>1004</v>
      </c>
      <c r="F439" s="456" t="s">
        <v>676</v>
      </c>
      <c r="G439" s="204" t="s">
        <v>651</v>
      </c>
      <c r="H439" s="204"/>
      <c r="I439" s="205">
        <f t="shared" si="84"/>
        <v>0</v>
      </c>
      <c r="J439" s="205">
        <f t="shared" si="84"/>
        <v>0</v>
      </c>
      <c r="K439" s="205">
        <f t="shared" si="84"/>
        <v>0</v>
      </c>
      <c r="L439" s="374"/>
      <c r="M439" s="374"/>
      <c r="N439" s="374"/>
      <c r="O439" s="374"/>
      <c r="P439" s="457"/>
      <c r="Q439" s="457"/>
      <c r="R439" s="457"/>
      <c r="S439" s="457"/>
      <c r="T439" s="457"/>
      <c r="U439" s="457"/>
      <c r="V439" s="457"/>
      <c r="W439" s="457"/>
      <c r="X439" s="457"/>
      <c r="Y439" s="457"/>
      <c r="Z439" s="457"/>
      <c r="AA439" s="457"/>
      <c r="AB439" s="457"/>
      <c r="AC439" s="457"/>
      <c r="AD439" s="457"/>
      <c r="AE439" s="457"/>
      <c r="AF439" s="361"/>
      <c r="AG439" s="361"/>
      <c r="AH439" s="361"/>
      <c r="AI439" s="361"/>
      <c r="AJ439" s="361"/>
      <c r="AK439" s="361"/>
      <c r="AL439" s="361"/>
      <c r="AM439" s="361"/>
      <c r="AN439" s="361"/>
      <c r="AO439" s="361"/>
      <c r="AP439" s="361"/>
      <c r="AQ439" s="361"/>
      <c r="AR439" s="361"/>
      <c r="AS439" s="361"/>
      <c r="AT439" s="361"/>
      <c r="AU439" s="361"/>
      <c r="AV439" s="361"/>
      <c r="AW439" s="361"/>
      <c r="AX439" s="361"/>
      <c r="AY439" s="361"/>
      <c r="AZ439" s="361"/>
      <c r="BA439" s="361"/>
      <c r="BB439" s="361"/>
      <c r="BC439" s="361"/>
      <c r="BD439" s="361"/>
      <c r="BE439" s="361"/>
      <c r="BF439" s="361"/>
      <c r="BG439" s="361"/>
      <c r="BH439" s="361"/>
      <c r="BI439" s="361"/>
      <c r="BJ439" s="361"/>
      <c r="BK439" s="361"/>
      <c r="BL439" s="361"/>
      <c r="BM439" s="361"/>
      <c r="BN439" s="361"/>
    </row>
    <row r="440" spans="1:66" s="458" customFormat="1" ht="14.25" customHeight="1" hidden="1">
      <c r="A440" s="361"/>
      <c r="B440" s="206" t="s">
        <v>317</v>
      </c>
      <c r="C440" s="398"/>
      <c r="D440" s="207">
        <v>1000</v>
      </c>
      <c r="E440" s="207">
        <v>1004</v>
      </c>
      <c r="F440" s="456" t="s">
        <v>676</v>
      </c>
      <c r="G440" s="204" t="s">
        <v>651</v>
      </c>
      <c r="H440" s="204" t="s">
        <v>349</v>
      </c>
      <c r="I440" s="205"/>
      <c r="J440" s="205"/>
      <c r="K440" s="205"/>
      <c r="L440" s="374"/>
      <c r="M440" s="374"/>
      <c r="N440" s="374"/>
      <c r="O440" s="374"/>
      <c r="P440" s="457"/>
      <c r="Q440" s="457"/>
      <c r="R440" s="457"/>
      <c r="S440" s="457"/>
      <c r="T440" s="457"/>
      <c r="U440" s="457"/>
      <c r="V440" s="457"/>
      <c r="W440" s="457"/>
      <c r="X440" s="457"/>
      <c r="Y440" s="457"/>
      <c r="Z440" s="457"/>
      <c r="AA440" s="457"/>
      <c r="AB440" s="457"/>
      <c r="AC440" s="457"/>
      <c r="AD440" s="457"/>
      <c r="AE440" s="457"/>
      <c r="AF440" s="361"/>
      <c r="AG440" s="361"/>
      <c r="AH440" s="361"/>
      <c r="AI440" s="361"/>
      <c r="AJ440" s="361"/>
      <c r="AK440" s="361"/>
      <c r="AL440" s="361"/>
      <c r="AM440" s="361"/>
      <c r="AN440" s="361"/>
      <c r="AO440" s="361"/>
      <c r="AP440" s="361"/>
      <c r="AQ440" s="361"/>
      <c r="AR440" s="361"/>
      <c r="AS440" s="361"/>
      <c r="AT440" s="361"/>
      <c r="AU440" s="361"/>
      <c r="AV440" s="361"/>
      <c r="AW440" s="361"/>
      <c r="AX440" s="361"/>
      <c r="AY440" s="361"/>
      <c r="AZ440" s="361"/>
      <c r="BA440" s="361"/>
      <c r="BB440" s="361"/>
      <c r="BC440" s="361"/>
      <c r="BD440" s="361"/>
      <c r="BE440" s="361"/>
      <c r="BF440" s="361"/>
      <c r="BG440" s="361"/>
      <c r="BH440" s="361"/>
      <c r="BI440" s="361"/>
      <c r="BJ440" s="361"/>
      <c r="BK440" s="361"/>
      <c r="BL440" s="361"/>
      <c r="BM440" s="361"/>
      <c r="BN440" s="361"/>
    </row>
    <row r="441" spans="2:14" ht="99.75" hidden="1">
      <c r="B441" s="419" t="s">
        <v>678</v>
      </c>
      <c r="C441" s="398"/>
      <c r="D441" s="207">
        <v>1000</v>
      </c>
      <c r="E441" s="207">
        <v>1004</v>
      </c>
      <c r="F441" s="209" t="s">
        <v>320</v>
      </c>
      <c r="G441" s="204"/>
      <c r="H441" s="204"/>
      <c r="I441" s="205">
        <f aca="true" t="shared" si="85" ref="I441:K443">I442</f>
        <v>0</v>
      </c>
      <c r="J441" s="205">
        <f t="shared" si="85"/>
        <v>0</v>
      </c>
      <c r="K441" s="205">
        <f t="shared" si="85"/>
        <v>0</v>
      </c>
      <c r="L441" s="374"/>
      <c r="M441" s="374"/>
      <c r="N441" s="374"/>
    </row>
    <row r="442" spans="2:14" ht="15.75" customHeight="1" hidden="1">
      <c r="B442" s="206" t="s">
        <v>362</v>
      </c>
      <c r="C442" s="398"/>
      <c r="D442" s="207">
        <v>1000</v>
      </c>
      <c r="E442" s="207">
        <v>1004</v>
      </c>
      <c r="F442" s="209" t="s">
        <v>679</v>
      </c>
      <c r="G442" s="204" t="s">
        <v>361</v>
      </c>
      <c r="H442" s="204"/>
      <c r="I442" s="205">
        <f t="shared" si="85"/>
        <v>0</v>
      </c>
      <c r="J442" s="205">
        <f t="shared" si="85"/>
        <v>0</v>
      </c>
      <c r="K442" s="205">
        <f t="shared" si="85"/>
        <v>0</v>
      </c>
      <c r="L442" s="374"/>
      <c r="M442" s="374"/>
      <c r="N442" s="374"/>
    </row>
    <row r="443" spans="2:14" ht="16.5" customHeight="1" hidden="1">
      <c r="B443" s="206" t="s">
        <v>650</v>
      </c>
      <c r="C443" s="398"/>
      <c r="D443" s="207">
        <v>1000</v>
      </c>
      <c r="E443" s="207">
        <v>1004</v>
      </c>
      <c r="F443" s="209" t="s">
        <v>679</v>
      </c>
      <c r="G443" s="204" t="s">
        <v>651</v>
      </c>
      <c r="H443" s="204"/>
      <c r="I443" s="205">
        <f t="shared" si="85"/>
        <v>0</v>
      </c>
      <c r="J443" s="205">
        <f t="shared" si="85"/>
        <v>0</v>
      </c>
      <c r="K443" s="205">
        <f t="shared" si="85"/>
        <v>0</v>
      </c>
      <c r="L443" s="374"/>
      <c r="M443" s="374"/>
      <c r="N443" s="374"/>
    </row>
    <row r="444" spans="2:14" ht="12.75" customHeight="1" hidden="1">
      <c r="B444" s="206" t="s">
        <v>316</v>
      </c>
      <c r="C444" s="398"/>
      <c r="D444" s="207">
        <v>1000</v>
      </c>
      <c r="E444" s="207">
        <v>1004</v>
      </c>
      <c r="F444" s="209" t="s">
        <v>679</v>
      </c>
      <c r="G444" s="204" t="s">
        <v>651</v>
      </c>
      <c r="H444" s="204" t="s">
        <v>377</v>
      </c>
      <c r="I444" s="205"/>
      <c r="J444" s="205"/>
      <c r="K444" s="205"/>
      <c r="L444" s="374"/>
      <c r="M444" s="374"/>
      <c r="N444" s="374"/>
    </row>
    <row r="445" spans="2:14" ht="27.75" customHeight="1">
      <c r="B445" s="226" t="s">
        <v>215</v>
      </c>
      <c r="C445" s="398"/>
      <c r="D445" s="207">
        <v>1000</v>
      </c>
      <c r="E445" s="207">
        <v>1004</v>
      </c>
      <c r="F445" s="209" t="s">
        <v>320</v>
      </c>
      <c r="G445" s="224"/>
      <c r="H445" s="224"/>
      <c r="I445" s="205">
        <f>I446</f>
        <v>398.79999999999995</v>
      </c>
      <c r="J445" s="205">
        <f>J446</f>
        <v>398.79999999999995</v>
      </c>
      <c r="K445" s="205">
        <f>K446</f>
        <v>398.79999999999995</v>
      </c>
      <c r="L445" s="374"/>
      <c r="M445" s="374"/>
      <c r="N445" s="374"/>
    </row>
    <row r="446" spans="2:14" ht="14.25" customHeight="1">
      <c r="B446" s="206" t="s">
        <v>362</v>
      </c>
      <c r="C446" s="398"/>
      <c r="D446" s="207">
        <v>1000</v>
      </c>
      <c r="E446" s="207">
        <v>1004</v>
      </c>
      <c r="F446" s="209" t="s">
        <v>680</v>
      </c>
      <c r="G446" s="204" t="s">
        <v>361</v>
      </c>
      <c r="H446" s="204"/>
      <c r="I446" s="205">
        <f>I447+I449</f>
        <v>398.79999999999995</v>
      </c>
      <c r="J446" s="205">
        <f>J447+J449</f>
        <v>398.79999999999995</v>
      </c>
      <c r="K446" s="205">
        <f>K447+K449</f>
        <v>398.79999999999995</v>
      </c>
      <c r="L446" s="374"/>
      <c r="M446" s="374"/>
      <c r="N446" s="374"/>
    </row>
    <row r="447" spans="2:14" ht="13.5" customHeight="1">
      <c r="B447" s="206" t="s">
        <v>650</v>
      </c>
      <c r="C447" s="398"/>
      <c r="D447" s="207">
        <v>1000</v>
      </c>
      <c r="E447" s="207">
        <v>1004</v>
      </c>
      <c r="F447" s="209" t="s">
        <v>680</v>
      </c>
      <c r="G447" s="204" t="s">
        <v>651</v>
      </c>
      <c r="H447" s="204"/>
      <c r="I447" s="205">
        <f>I448</f>
        <v>327.2</v>
      </c>
      <c r="J447" s="205">
        <f>J448</f>
        <v>327.2</v>
      </c>
      <c r="K447" s="205">
        <f>K448</f>
        <v>327.2</v>
      </c>
      <c r="L447" s="374"/>
      <c r="M447" s="374"/>
      <c r="N447" s="374"/>
    </row>
    <row r="448" spans="2:14" ht="12.75" customHeight="1">
      <c r="B448" s="206" t="s">
        <v>316</v>
      </c>
      <c r="C448" s="398"/>
      <c r="D448" s="207">
        <v>1000</v>
      </c>
      <c r="E448" s="207">
        <v>1004</v>
      </c>
      <c r="F448" s="209" t="s">
        <v>680</v>
      </c>
      <c r="G448" s="204" t="s">
        <v>651</v>
      </c>
      <c r="H448" s="204">
        <v>3</v>
      </c>
      <c r="I448" s="205">
        <v>327.2</v>
      </c>
      <c r="J448" s="205">
        <v>327.2</v>
      </c>
      <c r="K448" s="205">
        <v>327.2</v>
      </c>
      <c r="L448" s="374"/>
      <c r="M448" s="374"/>
      <c r="N448" s="374"/>
    </row>
    <row r="449" spans="2:14" ht="16.5" customHeight="1">
      <c r="B449" s="206" t="s">
        <v>364</v>
      </c>
      <c r="C449" s="398"/>
      <c r="D449" s="207">
        <v>1000</v>
      </c>
      <c r="E449" s="207">
        <v>1004</v>
      </c>
      <c r="F449" s="209" t="s">
        <v>680</v>
      </c>
      <c r="G449" s="204" t="s">
        <v>363</v>
      </c>
      <c r="H449" s="204"/>
      <c r="I449" s="205">
        <f>I450</f>
        <v>71.6</v>
      </c>
      <c r="J449" s="205">
        <f>J450</f>
        <v>71.6</v>
      </c>
      <c r="K449" s="205">
        <f>K450</f>
        <v>71.6</v>
      </c>
      <c r="L449" s="374"/>
      <c r="M449" s="374"/>
      <c r="N449" s="374"/>
    </row>
    <row r="450" spans="2:14" ht="16.5" customHeight="1">
      <c r="B450" s="206" t="s">
        <v>316</v>
      </c>
      <c r="C450" s="398"/>
      <c r="D450" s="207">
        <v>1000</v>
      </c>
      <c r="E450" s="207">
        <v>1004</v>
      </c>
      <c r="F450" s="209" t="s">
        <v>680</v>
      </c>
      <c r="G450" s="204" t="s">
        <v>363</v>
      </c>
      <c r="H450" s="204" t="s">
        <v>377</v>
      </c>
      <c r="I450" s="205">
        <v>71.6</v>
      </c>
      <c r="J450" s="205">
        <v>71.6</v>
      </c>
      <c r="K450" s="205">
        <v>71.6</v>
      </c>
      <c r="L450" s="374"/>
      <c r="M450" s="374"/>
      <c r="N450" s="374"/>
    </row>
    <row r="451" spans="2:14" ht="57">
      <c r="B451" s="210" t="s">
        <v>681</v>
      </c>
      <c r="C451" s="417"/>
      <c r="D451" s="207">
        <v>1000</v>
      </c>
      <c r="E451" s="207">
        <v>1004</v>
      </c>
      <c r="F451" s="278" t="s">
        <v>682</v>
      </c>
      <c r="G451" s="204"/>
      <c r="H451" s="204"/>
      <c r="I451" s="205">
        <f aca="true" t="shared" si="86" ref="I451:K453">I452</f>
        <v>50</v>
      </c>
      <c r="J451" s="205">
        <f t="shared" si="86"/>
        <v>50</v>
      </c>
      <c r="K451" s="205">
        <f t="shared" si="86"/>
        <v>50</v>
      </c>
      <c r="L451" s="374"/>
      <c r="M451" s="374"/>
      <c r="N451" s="374"/>
    </row>
    <row r="452" spans="2:14" ht="14.25" customHeight="1">
      <c r="B452" s="211" t="s">
        <v>331</v>
      </c>
      <c r="C452" s="417"/>
      <c r="D452" s="207">
        <v>1000</v>
      </c>
      <c r="E452" s="207">
        <v>1004</v>
      </c>
      <c r="F452" s="278" t="s">
        <v>682</v>
      </c>
      <c r="G452" s="204" t="s">
        <v>361</v>
      </c>
      <c r="H452" s="204"/>
      <c r="I452" s="205">
        <f t="shared" si="86"/>
        <v>50</v>
      </c>
      <c r="J452" s="205">
        <f t="shared" si="86"/>
        <v>50</v>
      </c>
      <c r="K452" s="205">
        <f t="shared" si="86"/>
        <v>50</v>
      </c>
      <c r="L452" s="374"/>
      <c r="M452" s="374"/>
      <c r="N452" s="374"/>
    </row>
    <row r="453" spans="2:14" ht="14.25" customHeight="1">
      <c r="B453" s="211" t="s">
        <v>333</v>
      </c>
      <c r="C453" s="398"/>
      <c r="D453" s="207">
        <v>1000</v>
      </c>
      <c r="E453" s="207">
        <v>1004</v>
      </c>
      <c r="F453" s="278" t="s">
        <v>682</v>
      </c>
      <c r="G453" s="204" t="s">
        <v>363</v>
      </c>
      <c r="H453" s="204"/>
      <c r="I453" s="205">
        <f t="shared" si="86"/>
        <v>50</v>
      </c>
      <c r="J453" s="205">
        <f t="shared" si="86"/>
        <v>50</v>
      </c>
      <c r="K453" s="205">
        <f t="shared" si="86"/>
        <v>50</v>
      </c>
      <c r="L453" s="374"/>
      <c r="M453" s="374"/>
      <c r="N453" s="374"/>
    </row>
    <row r="454" spans="2:14" ht="12.75" customHeight="1">
      <c r="B454" s="206" t="s">
        <v>316</v>
      </c>
      <c r="C454" s="398"/>
      <c r="D454" s="207">
        <v>1000</v>
      </c>
      <c r="E454" s="207">
        <v>1004</v>
      </c>
      <c r="F454" s="278" t="s">
        <v>682</v>
      </c>
      <c r="G454" s="204" t="s">
        <v>363</v>
      </c>
      <c r="H454" s="204" t="s">
        <v>377</v>
      </c>
      <c r="I454" s="205">
        <v>50</v>
      </c>
      <c r="J454" s="205">
        <v>50</v>
      </c>
      <c r="K454" s="205">
        <v>50</v>
      </c>
      <c r="L454" s="374"/>
      <c r="M454" s="374"/>
      <c r="N454" s="374"/>
    </row>
    <row r="455" spans="2:14" ht="12.75" customHeight="1" hidden="1">
      <c r="B455" s="384" t="s">
        <v>731</v>
      </c>
      <c r="C455" s="398"/>
      <c r="D455" s="207">
        <v>1000</v>
      </c>
      <c r="E455" s="207">
        <v>1004</v>
      </c>
      <c r="F455" s="278" t="s">
        <v>671</v>
      </c>
      <c r="G455" s="204"/>
      <c r="H455" s="204"/>
      <c r="I455" s="205">
        <f aca="true" t="shared" si="87" ref="I455:K457">I456</f>
        <v>0</v>
      </c>
      <c r="J455" s="205">
        <f t="shared" si="87"/>
        <v>0</v>
      </c>
      <c r="K455" s="205">
        <f t="shared" si="87"/>
        <v>0</v>
      </c>
      <c r="L455" s="374"/>
      <c r="M455" s="374"/>
      <c r="N455" s="374"/>
    </row>
    <row r="456" spans="2:14" ht="27.75" customHeight="1" hidden="1">
      <c r="B456" s="459" t="s">
        <v>672</v>
      </c>
      <c r="C456" s="398"/>
      <c r="D456" s="207">
        <v>1000</v>
      </c>
      <c r="E456" s="207">
        <v>1004</v>
      </c>
      <c r="F456" s="460" t="s">
        <v>674</v>
      </c>
      <c r="G456" s="204"/>
      <c r="H456" s="204"/>
      <c r="I456" s="205">
        <f t="shared" si="87"/>
        <v>0</v>
      </c>
      <c r="J456" s="205">
        <f t="shared" si="87"/>
        <v>0</v>
      </c>
      <c r="K456" s="205">
        <f t="shared" si="87"/>
        <v>0</v>
      </c>
      <c r="L456" s="374"/>
      <c r="M456" s="374"/>
      <c r="N456" s="374"/>
    </row>
    <row r="457" spans="2:14" ht="12.75" customHeight="1" hidden="1">
      <c r="B457" s="420" t="s">
        <v>362</v>
      </c>
      <c r="C457" s="398"/>
      <c r="D457" s="207">
        <v>1000</v>
      </c>
      <c r="E457" s="207">
        <v>1004</v>
      </c>
      <c r="F457" s="460" t="s">
        <v>674</v>
      </c>
      <c r="G457" s="204" t="s">
        <v>361</v>
      </c>
      <c r="H457" s="204"/>
      <c r="I457" s="205">
        <f t="shared" si="87"/>
        <v>0</v>
      </c>
      <c r="J457" s="205">
        <f t="shared" si="87"/>
        <v>0</v>
      </c>
      <c r="K457" s="205">
        <f t="shared" si="87"/>
        <v>0</v>
      </c>
      <c r="L457" s="374"/>
      <c r="M457" s="374"/>
      <c r="N457" s="374"/>
    </row>
    <row r="458" spans="2:14" ht="12.75" customHeight="1" hidden="1">
      <c r="B458" s="420" t="s">
        <v>364</v>
      </c>
      <c r="C458" s="398"/>
      <c r="D458" s="207">
        <v>1000</v>
      </c>
      <c r="E458" s="207">
        <v>1004</v>
      </c>
      <c r="F458" s="460" t="s">
        <v>674</v>
      </c>
      <c r="G458" s="204" t="s">
        <v>363</v>
      </c>
      <c r="H458" s="204"/>
      <c r="I458" s="205">
        <f>I459+I460+I461</f>
        <v>0</v>
      </c>
      <c r="J458" s="205">
        <f>J459+J460+J461</f>
        <v>0</v>
      </c>
      <c r="K458" s="205">
        <f>K459+K460+K461</f>
        <v>0</v>
      </c>
      <c r="L458" s="374"/>
      <c r="M458" s="374"/>
      <c r="N458" s="374"/>
    </row>
    <row r="459" spans="2:14" ht="12.75" customHeight="1" hidden="1">
      <c r="B459" s="206" t="s">
        <v>315</v>
      </c>
      <c r="C459" s="398"/>
      <c r="D459" s="207">
        <v>1000</v>
      </c>
      <c r="E459" s="207">
        <v>1004</v>
      </c>
      <c r="F459" s="460" t="s">
        <v>674</v>
      </c>
      <c r="G459" s="204" t="s">
        <v>363</v>
      </c>
      <c r="H459" s="204" t="s">
        <v>339</v>
      </c>
      <c r="I459" s="205"/>
      <c r="J459" s="205"/>
      <c r="K459" s="205"/>
      <c r="L459" s="374"/>
      <c r="M459" s="374"/>
      <c r="N459" s="374"/>
    </row>
    <row r="460" spans="2:14" ht="12.75" customHeight="1" hidden="1">
      <c r="B460" s="206" t="s">
        <v>316</v>
      </c>
      <c r="C460" s="398"/>
      <c r="D460" s="207">
        <v>1000</v>
      </c>
      <c r="E460" s="207">
        <v>1004</v>
      </c>
      <c r="F460" s="460" t="s">
        <v>674</v>
      </c>
      <c r="G460" s="204" t="s">
        <v>363</v>
      </c>
      <c r="H460" s="204" t="s">
        <v>377</v>
      </c>
      <c r="I460" s="205"/>
      <c r="J460" s="205"/>
      <c r="K460" s="205"/>
      <c r="L460" s="374"/>
      <c r="M460" s="374"/>
      <c r="N460" s="374"/>
    </row>
    <row r="461" spans="2:14" ht="12.75" customHeight="1" hidden="1">
      <c r="B461" s="206" t="s">
        <v>317</v>
      </c>
      <c r="C461" s="398"/>
      <c r="D461" s="207">
        <v>1000</v>
      </c>
      <c r="E461" s="207">
        <v>1004</v>
      </c>
      <c r="F461" s="460" t="s">
        <v>674</v>
      </c>
      <c r="G461" s="204" t="s">
        <v>363</v>
      </c>
      <c r="H461" s="204" t="s">
        <v>349</v>
      </c>
      <c r="I461" s="205"/>
      <c r="J461" s="205"/>
      <c r="K461" s="205"/>
      <c r="L461" s="374"/>
      <c r="M461" s="374"/>
      <c r="N461" s="374"/>
    </row>
    <row r="462" spans="2:14" ht="40.5" customHeight="1">
      <c r="B462" s="226" t="s">
        <v>214</v>
      </c>
      <c r="C462" s="398"/>
      <c r="D462" s="207">
        <v>1000</v>
      </c>
      <c r="E462" s="207">
        <v>1004</v>
      </c>
      <c r="F462" s="207" t="s">
        <v>683</v>
      </c>
      <c r="G462" s="204"/>
      <c r="H462" s="204"/>
      <c r="I462" s="205">
        <f aca="true" t="shared" si="88" ref="I462:K464">I463</f>
        <v>50</v>
      </c>
      <c r="J462" s="205">
        <f t="shared" si="88"/>
        <v>50</v>
      </c>
      <c r="K462" s="205">
        <f t="shared" si="88"/>
        <v>50</v>
      </c>
      <c r="L462" s="374"/>
      <c r="M462" s="374"/>
      <c r="N462" s="374"/>
    </row>
    <row r="463" spans="2:14" ht="14.25" customHeight="1">
      <c r="B463" s="206" t="s">
        <v>362</v>
      </c>
      <c r="C463" s="398"/>
      <c r="D463" s="207">
        <v>1000</v>
      </c>
      <c r="E463" s="207">
        <v>1004</v>
      </c>
      <c r="F463" s="207" t="s">
        <v>683</v>
      </c>
      <c r="G463" s="204" t="s">
        <v>361</v>
      </c>
      <c r="H463" s="204"/>
      <c r="I463" s="205">
        <f t="shared" si="88"/>
        <v>50</v>
      </c>
      <c r="J463" s="205">
        <f t="shared" si="88"/>
        <v>50</v>
      </c>
      <c r="K463" s="205">
        <f t="shared" si="88"/>
        <v>50</v>
      </c>
      <c r="L463" s="374"/>
      <c r="M463" s="374"/>
      <c r="N463" s="374"/>
    </row>
    <row r="464" spans="2:14" ht="14.25" customHeight="1">
      <c r="B464" s="206" t="s">
        <v>650</v>
      </c>
      <c r="C464" s="398"/>
      <c r="D464" s="207">
        <v>1000</v>
      </c>
      <c r="E464" s="207">
        <v>1004</v>
      </c>
      <c r="F464" s="207" t="s">
        <v>683</v>
      </c>
      <c r="G464" s="204" t="s">
        <v>651</v>
      </c>
      <c r="H464" s="204"/>
      <c r="I464" s="205">
        <f t="shared" si="88"/>
        <v>50</v>
      </c>
      <c r="J464" s="205">
        <f t="shared" si="88"/>
        <v>50</v>
      </c>
      <c r="K464" s="205">
        <f t="shared" si="88"/>
        <v>50</v>
      </c>
      <c r="L464" s="374"/>
      <c r="M464" s="374"/>
      <c r="N464" s="374"/>
    </row>
    <row r="465" spans="2:14" ht="15" customHeight="1">
      <c r="B465" s="206" t="s">
        <v>316</v>
      </c>
      <c r="C465" s="398"/>
      <c r="D465" s="207">
        <v>1000</v>
      </c>
      <c r="E465" s="207">
        <v>1004</v>
      </c>
      <c r="F465" s="207" t="s">
        <v>683</v>
      </c>
      <c r="G465" s="204" t="s">
        <v>651</v>
      </c>
      <c r="H465" s="204">
        <v>3</v>
      </c>
      <c r="I465" s="205">
        <v>50</v>
      </c>
      <c r="J465" s="205">
        <v>50</v>
      </c>
      <c r="K465" s="205">
        <v>50</v>
      </c>
      <c r="L465" s="374"/>
      <c r="M465" s="374"/>
      <c r="N465" s="374"/>
    </row>
    <row r="466" spans="2:14" ht="15" customHeight="1">
      <c r="B466" s="399" t="s">
        <v>292</v>
      </c>
      <c r="C466" s="398"/>
      <c r="D466" s="203" t="s">
        <v>285</v>
      </c>
      <c r="E466" s="203" t="s">
        <v>293</v>
      </c>
      <c r="F466" s="204"/>
      <c r="G466" s="204"/>
      <c r="H466" s="204"/>
      <c r="I466" s="205">
        <f>I467+I483+I487</f>
        <v>1126.7</v>
      </c>
      <c r="J466" s="205">
        <f>J467+J483+J487</f>
        <v>1076.7</v>
      </c>
      <c r="K466" s="205">
        <f>K467+K483+K487</f>
        <v>1076.7</v>
      </c>
      <c r="L466" s="374"/>
      <c r="M466" s="374"/>
      <c r="N466" s="374"/>
    </row>
    <row r="467" spans="2:14" ht="12.75" customHeight="1">
      <c r="B467" s="211" t="s">
        <v>319</v>
      </c>
      <c r="C467" s="390"/>
      <c r="D467" s="204" t="s">
        <v>285</v>
      </c>
      <c r="E467" s="204" t="s">
        <v>293</v>
      </c>
      <c r="F467" s="207" t="s">
        <v>320</v>
      </c>
      <c r="G467" s="204"/>
      <c r="H467" s="204"/>
      <c r="I467" s="205">
        <f>I472+I479+I468</f>
        <v>1126.7</v>
      </c>
      <c r="J467" s="205">
        <f>J472+J479+J468</f>
        <v>1076.7</v>
      </c>
      <c r="K467" s="205">
        <f>K472+K479+K468</f>
        <v>1076.7</v>
      </c>
      <c r="L467" s="374"/>
      <c r="M467" s="374"/>
      <c r="N467" s="374"/>
    </row>
    <row r="468" spans="2:14" ht="28.5">
      <c r="B468" s="337" t="s">
        <v>687</v>
      </c>
      <c r="C468" s="390"/>
      <c r="D468" s="313" t="s">
        <v>285</v>
      </c>
      <c r="E468" s="313" t="s">
        <v>293</v>
      </c>
      <c r="F468" s="207" t="s">
        <v>387</v>
      </c>
      <c r="G468" s="204"/>
      <c r="H468" s="204"/>
      <c r="I468" s="205">
        <f aca="true" t="shared" si="89" ref="I468:K470">I469</f>
        <v>50</v>
      </c>
      <c r="J468" s="205">
        <f t="shared" si="89"/>
        <v>0</v>
      </c>
      <c r="K468" s="205">
        <f t="shared" si="89"/>
        <v>0</v>
      </c>
      <c r="L468" s="374"/>
      <c r="M468" s="374"/>
      <c r="N468" s="374"/>
    </row>
    <row r="469" spans="2:14" ht="24" customHeight="1">
      <c r="B469" s="338" t="s">
        <v>323</v>
      </c>
      <c r="C469" s="390"/>
      <c r="D469" s="313" t="s">
        <v>285</v>
      </c>
      <c r="E469" s="313" t="s">
        <v>293</v>
      </c>
      <c r="F469" s="207" t="s">
        <v>387</v>
      </c>
      <c r="G469" s="204"/>
      <c r="H469" s="204"/>
      <c r="I469" s="205">
        <f t="shared" si="89"/>
        <v>50</v>
      </c>
      <c r="J469" s="205">
        <f t="shared" si="89"/>
        <v>0</v>
      </c>
      <c r="K469" s="205">
        <f t="shared" si="89"/>
        <v>0</v>
      </c>
      <c r="L469" s="374"/>
      <c r="M469" s="374"/>
      <c r="N469" s="374"/>
    </row>
    <row r="470" spans="2:14" ht="21" customHeight="1">
      <c r="B470" s="340" t="s">
        <v>325</v>
      </c>
      <c r="C470" s="390"/>
      <c r="D470" s="313" t="s">
        <v>285</v>
      </c>
      <c r="E470" s="313" t="s">
        <v>293</v>
      </c>
      <c r="F470" s="207" t="s">
        <v>387</v>
      </c>
      <c r="G470" s="313" t="s">
        <v>324</v>
      </c>
      <c r="H470" s="204"/>
      <c r="I470" s="205">
        <f t="shared" si="89"/>
        <v>50</v>
      </c>
      <c r="J470" s="205">
        <f t="shared" si="89"/>
        <v>0</v>
      </c>
      <c r="K470" s="205">
        <f t="shared" si="89"/>
        <v>0</v>
      </c>
      <c r="L470" s="374"/>
      <c r="M470" s="374"/>
      <c r="N470" s="374"/>
    </row>
    <row r="471" spans="2:14" ht="16.5" customHeight="1">
      <c r="B471" s="340" t="s">
        <v>315</v>
      </c>
      <c r="C471" s="390"/>
      <c r="D471" s="313" t="s">
        <v>285</v>
      </c>
      <c r="E471" s="313" t="s">
        <v>293</v>
      </c>
      <c r="F471" s="207" t="s">
        <v>387</v>
      </c>
      <c r="G471" s="313" t="s">
        <v>326</v>
      </c>
      <c r="H471" s="313" t="s">
        <v>339</v>
      </c>
      <c r="I471" s="205">
        <v>50</v>
      </c>
      <c r="J471" s="205"/>
      <c r="K471" s="205"/>
      <c r="L471" s="374"/>
      <c r="M471" s="374"/>
      <c r="N471" s="374"/>
    </row>
    <row r="472" spans="2:14" ht="28.5">
      <c r="B472" s="226" t="s">
        <v>687</v>
      </c>
      <c r="C472" s="390"/>
      <c r="D472" s="204" t="s">
        <v>285</v>
      </c>
      <c r="E472" s="204" t="s">
        <v>293</v>
      </c>
      <c r="F472" s="209" t="s">
        <v>688</v>
      </c>
      <c r="G472" s="204"/>
      <c r="H472" s="204"/>
      <c r="I472" s="205">
        <f>I473+I476</f>
        <v>1076.7</v>
      </c>
      <c r="J472" s="205">
        <f>J473+J476</f>
        <v>1076.7</v>
      </c>
      <c r="K472" s="205">
        <f>K473+K476</f>
        <v>1076.7</v>
      </c>
      <c r="L472" s="374"/>
      <c r="M472" s="374"/>
      <c r="N472" s="374"/>
    </row>
    <row r="473" spans="2:14" ht="32.25" customHeight="1">
      <c r="B473" s="210" t="s">
        <v>323</v>
      </c>
      <c r="C473" s="390"/>
      <c r="D473" s="204" t="s">
        <v>285</v>
      </c>
      <c r="E473" s="204" t="s">
        <v>293</v>
      </c>
      <c r="F473" s="209" t="s">
        <v>688</v>
      </c>
      <c r="G473" s="204" t="s">
        <v>324</v>
      </c>
      <c r="H473" s="204"/>
      <c r="I473" s="205">
        <f aca="true" t="shared" si="90" ref="I473:K474">I474</f>
        <v>1035</v>
      </c>
      <c r="J473" s="205">
        <f t="shared" si="90"/>
        <v>1035</v>
      </c>
      <c r="K473" s="205">
        <f t="shared" si="90"/>
        <v>1035</v>
      </c>
      <c r="L473" s="374"/>
      <c r="M473" s="374"/>
      <c r="N473" s="374"/>
    </row>
    <row r="474" spans="2:14" ht="14.25" customHeight="1">
      <c r="B474" s="206" t="s">
        <v>325</v>
      </c>
      <c r="C474" s="393"/>
      <c r="D474" s="204" t="s">
        <v>285</v>
      </c>
      <c r="E474" s="204" t="s">
        <v>293</v>
      </c>
      <c r="F474" s="209" t="s">
        <v>688</v>
      </c>
      <c r="G474" s="204" t="s">
        <v>326</v>
      </c>
      <c r="H474" s="204"/>
      <c r="I474" s="205">
        <f t="shared" si="90"/>
        <v>1035</v>
      </c>
      <c r="J474" s="205">
        <f t="shared" si="90"/>
        <v>1035</v>
      </c>
      <c r="K474" s="205">
        <f t="shared" si="90"/>
        <v>1035</v>
      </c>
      <c r="L474" s="374"/>
      <c r="M474" s="374"/>
      <c r="N474" s="374"/>
    </row>
    <row r="475" spans="2:14" ht="12.75" customHeight="1">
      <c r="B475" s="206" t="s">
        <v>316</v>
      </c>
      <c r="C475" s="398"/>
      <c r="D475" s="204" t="s">
        <v>285</v>
      </c>
      <c r="E475" s="204" t="s">
        <v>293</v>
      </c>
      <c r="F475" s="209" t="s">
        <v>688</v>
      </c>
      <c r="G475" s="204" t="s">
        <v>326</v>
      </c>
      <c r="H475" s="204">
        <v>3</v>
      </c>
      <c r="I475" s="205">
        <v>1035</v>
      </c>
      <c r="J475" s="205">
        <v>1035</v>
      </c>
      <c r="K475" s="205">
        <v>1035</v>
      </c>
      <c r="L475" s="374"/>
      <c r="M475" s="374"/>
      <c r="N475" s="374"/>
    </row>
    <row r="476" spans="2:14" ht="12.75" customHeight="1">
      <c r="B476" s="211" t="s">
        <v>331</v>
      </c>
      <c r="C476" s="398"/>
      <c r="D476" s="204" t="s">
        <v>285</v>
      </c>
      <c r="E476" s="204" t="s">
        <v>293</v>
      </c>
      <c r="F476" s="209" t="s">
        <v>688</v>
      </c>
      <c r="G476" s="204" t="s">
        <v>332</v>
      </c>
      <c r="H476" s="204"/>
      <c r="I476" s="205">
        <f aca="true" t="shared" si="91" ref="I476:K477">I477</f>
        <v>41.7</v>
      </c>
      <c r="J476" s="205">
        <f t="shared" si="91"/>
        <v>41.7</v>
      </c>
      <c r="K476" s="205">
        <f t="shared" si="91"/>
        <v>41.7</v>
      </c>
      <c r="L476" s="374"/>
      <c r="M476" s="374"/>
      <c r="N476" s="374"/>
    </row>
    <row r="477" spans="2:14" ht="12.75" customHeight="1">
      <c r="B477" s="211" t="s">
        <v>333</v>
      </c>
      <c r="C477" s="398"/>
      <c r="D477" s="204" t="s">
        <v>285</v>
      </c>
      <c r="E477" s="204" t="s">
        <v>293</v>
      </c>
      <c r="F477" s="209" t="s">
        <v>688</v>
      </c>
      <c r="G477" s="204" t="s">
        <v>334</v>
      </c>
      <c r="H477" s="204"/>
      <c r="I477" s="205">
        <f t="shared" si="91"/>
        <v>41.7</v>
      </c>
      <c r="J477" s="205">
        <f t="shared" si="91"/>
        <v>41.7</v>
      </c>
      <c r="K477" s="205">
        <f t="shared" si="91"/>
        <v>41.7</v>
      </c>
      <c r="L477" s="374"/>
      <c r="M477" s="374"/>
      <c r="N477" s="374"/>
    </row>
    <row r="478" spans="2:14" ht="12.75" customHeight="1">
      <c r="B478" s="206" t="s">
        <v>316</v>
      </c>
      <c r="C478" s="398"/>
      <c r="D478" s="204" t="s">
        <v>285</v>
      </c>
      <c r="E478" s="204" t="s">
        <v>293</v>
      </c>
      <c r="F478" s="209" t="s">
        <v>688</v>
      </c>
      <c r="G478" s="204" t="s">
        <v>334</v>
      </c>
      <c r="H478" s="204">
        <v>3</v>
      </c>
      <c r="I478" s="205">
        <v>41.7</v>
      </c>
      <c r="J478" s="205">
        <v>41.7</v>
      </c>
      <c r="K478" s="205">
        <v>41.7</v>
      </c>
      <c r="L478" s="374"/>
      <c r="M478" s="374"/>
      <c r="N478" s="374"/>
    </row>
    <row r="479" spans="2:14" ht="42.75" hidden="1">
      <c r="B479" s="394" t="s">
        <v>327</v>
      </c>
      <c r="C479" s="398"/>
      <c r="D479" s="204" t="s">
        <v>285</v>
      </c>
      <c r="E479" s="204" t="s">
        <v>293</v>
      </c>
      <c r="F479" s="207" t="s">
        <v>328</v>
      </c>
      <c r="G479" s="204"/>
      <c r="H479" s="204"/>
      <c r="I479" s="205">
        <f aca="true" t="shared" si="92" ref="I479:K481">I480</f>
        <v>0</v>
      </c>
      <c r="J479" s="205">
        <f t="shared" si="92"/>
        <v>0</v>
      </c>
      <c r="K479" s="205">
        <f t="shared" si="92"/>
        <v>0</v>
      </c>
      <c r="L479" s="374"/>
      <c r="M479" s="374"/>
      <c r="N479" s="374"/>
    </row>
    <row r="480" spans="2:14" ht="31.5" customHeight="1" hidden="1">
      <c r="B480" s="272" t="s">
        <v>323</v>
      </c>
      <c r="C480" s="398"/>
      <c r="D480" s="204" t="s">
        <v>285</v>
      </c>
      <c r="E480" s="204" t="s">
        <v>293</v>
      </c>
      <c r="F480" s="207" t="s">
        <v>328</v>
      </c>
      <c r="G480" s="204" t="s">
        <v>324</v>
      </c>
      <c r="H480" s="204"/>
      <c r="I480" s="205">
        <f t="shared" si="92"/>
        <v>0</v>
      </c>
      <c r="J480" s="205">
        <f t="shared" si="92"/>
        <v>0</v>
      </c>
      <c r="K480" s="205">
        <f t="shared" si="92"/>
        <v>0</v>
      </c>
      <c r="L480" s="374"/>
      <c r="M480" s="374"/>
      <c r="N480" s="374"/>
    </row>
    <row r="481" spans="2:14" ht="12.75" customHeight="1" hidden="1">
      <c r="B481" s="206" t="s">
        <v>325</v>
      </c>
      <c r="C481" s="398"/>
      <c r="D481" s="204" t="s">
        <v>285</v>
      </c>
      <c r="E481" s="204" t="s">
        <v>293</v>
      </c>
      <c r="F481" s="207" t="s">
        <v>328</v>
      </c>
      <c r="G481" s="204" t="s">
        <v>326</v>
      </c>
      <c r="H481" s="204"/>
      <c r="I481" s="205">
        <f t="shared" si="92"/>
        <v>0</v>
      </c>
      <c r="J481" s="205">
        <f t="shared" si="92"/>
        <v>0</v>
      </c>
      <c r="K481" s="205">
        <f t="shared" si="92"/>
        <v>0</v>
      </c>
      <c r="L481" s="374"/>
      <c r="M481" s="374"/>
      <c r="N481" s="374"/>
    </row>
    <row r="482" spans="2:14" ht="12.75" customHeight="1" hidden="1">
      <c r="B482" s="206" t="s">
        <v>316</v>
      </c>
      <c r="C482" s="398"/>
      <c r="D482" s="204" t="s">
        <v>285</v>
      </c>
      <c r="E482" s="204" t="s">
        <v>293</v>
      </c>
      <c r="F482" s="207" t="s">
        <v>328</v>
      </c>
      <c r="G482" s="204" t="s">
        <v>326</v>
      </c>
      <c r="H482" s="204" t="s">
        <v>349</v>
      </c>
      <c r="I482" s="205"/>
      <c r="J482" s="205"/>
      <c r="K482" s="205"/>
      <c r="L482" s="374"/>
      <c r="M482" s="374"/>
      <c r="N482" s="374"/>
    </row>
    <row r="483" spans="2:14" ht="85.5" hidden="1">
      <c r="B483" s="461" t="s">
        <v>399</v>
      </c>
      <c r="C483" s="398"/>
      <c r="D483" s="204" t="s">
        <v>285</v>
      </c>
      <c r="E483" s="204" t="s">
        <v>293</v>
      </c>
      <c r="F483" s="207" t="s">
        <v>320</v>
      </c>
      <c r="G483" s="204"/>
      <c r="H483" s="204"/>
      <c r="I483" s="205">
        <f aca="true" t="shared" si="93" ref="I483:K485">I484</f>
        <v>0</v>
      </c>
      <c r="J483" s="205">
        <f t="shared" si="93"/>
        <v>0</v>
      </c>
      <c r="K483" s="205">
        <f t="shared" si="93"/>
        <v>0</v>
      </c>
      <c r="L483" s="374"/>
      <c r="M483" s="374"/>
      <c r="N483" s="374"/>
    </row>
    <row r="484" spans="2:14" ht="12.75" customHeight="1" hidden="1">
      <c r="B484" s="423" t="s">
        <v>331</v>
      </c>
      <c r="C484" s="398"/>
      <c r="D484" s="204" t="s">
        <v>285</v>
      </c>
      <c r="E484" s="204" t="s">
        <v>293</v>
      </c>
      <c r="F484" s="207" t="s">
        <v>400</v>
      </c>
      <c r="G484" s="204" t="s">
        <v>332</v>
      </c>
      <c r="H484" s="204"/>
      <c r="I484" s="205">
        <f t="shared" si="93"/>
        <v>0</v>
      </c>
      <c r="J484" s="205">
        <f t="shared" si="93"/>
        <v>0</v>
      </c>
      <c r="K484" s="205">
        <f t="shared" si="93"/>
        <v>0</v>
      </c>
      <c r="L484" s="374"/>
      <c r="M484" s="374"/>
      <c r="N484" s="374"/>
    </row>
    <row r="485" spans="2:14" ht="12.75" customHeight="1" hidden="1">
      <c r="B485" s="423" t="s">
        <v>333</v>
      </c>
      <c r="C485" s="398"/>
      <c r="D485" s="204" t="s">
        <v>285</v>
      </c>
      <c r="E485" s="204" t="s">
        <v>293</v>
      </c>
      <c r="F485" s="207" t="s">
        <v>400</v>
      </c>
      <c r="G485" s="204" t="s">
        <v>334</v>
      </c>
      <c r="H485" s="204"/>
      <c r="I485" s="205">
        <f t="shared" si="93"/>
        <v>0</v>
      </c>
      <c r="J485" s="205">
        <f t="shared" si="93"/>
        <v>0</v>
      </c>
      <c r="K485" s="205">
        <f t="shared" si="93"/>
        <v>0</v>
      </c>
      <c r="L485" s="374"/>
      <c r="M485" s="374"/>
      <c r="N485" s="374"/>
    </row>
    <row r="486" spans="2:14" ht="12.75" customHeight="1" hidden="1">
      <c r="B486" s="272" t="s">
        <v>317</v>
      </c>
      <c r="C486" s="398"/>
      <c r="D486" s="204" t="s">
        <v>285</v>
      </c>
      <c r="E486" s="204" t="s">
        <v>293</v>
      </c>
      <c r="F486" s="207" t="s">
        <v>400</v>
      </c>
      <c r="G486" s="204" t="s">
        <v>334</v>
      </c>
      <c r="H486" s="204" t="s">
        <v>349</v>
      </c>
      <c r="I486" s="205"/>
      <c r="J486" s="205"/>
      <c r="K486" s="205"/>
      <c r="L486" s="374"/>
      <c r="M486" s="374"/>
      <c r="N486" s="374"/>
    </row>
    <row r="487" spans="2:14" ht="99.75" hidden="1">
      <c r="B487" s="422" t="s">
        <v>689</v>
      </c>
      <c r="C487" s="398"/>
      <c r="D487" s="204" t="s">
        <v>285</v>
      </c>
      <c r="E487" s="204" t="s">
        <v>293</v>
      </c>
      <c r="F487" s="207" t="s">
        <v>320</v>
      </c>
      <c r="G487" s="204"/>
      <c r="H487" s="204"/>
      <c r="I487" s="205">
        <f>I488+I491</f>
        <v>0</v>
      </c>
      <c r="J487" s="205">
        <f>J488+J491</f>
        <v>0</v>
      </c>
      <c r="K487" s="205">
        <f>K488+K491</f>
        <v>0</v>
      </c>
      <c r="L487" s="374"/>
      <c r="M487" s="374"/>
      <c r="N487" s="374"/>
    </row>
    <row r="488" spans="2:14" ht="12.75" customHeight="1" hidden="1">
      <c r="B488" s="423" t="s">
        <v>331</v>
      </c>
      <c r="C488" s="398"/>
      <c r="D488" s="204" t="s">
        <v>285</v>
      </c>
      <c r="E488" s="204" t="s">
        <v>293</v>
      </c>
      <c r="F488" s="207" t="s">
        <v>690</v>
      </c>
      <c r="G488" s="204" t="s">
        <v>332</v>
      </c>
      <c r="H488" s="204"/>
      <c r="I488" s="205">
        <f aca="true" t="shared" si="94" ref="I488:K489">I489</f>
        <v>0</v>
      </c>
      <c r="J488" s="205">
        <f t="shared" si="94"/>
        <v>0</v>
      </c>
      <c r="K488" s="205">
        <f t="shared" si="94"/>
        <v>0</v>
      </c>
      <c r="L488" s="374"/>
      <c r="M488" s="374"/>
      <c r="N488" s="374"/>
    </row>
    <row r="489" spans="2:14" ht="12.75" customHeight="1" hidden="1">
      <c r="B489" s="423" t="s">
        <v>333</v>
      </c>
      <c r="C489" s="398"/>
      <c r="D489" s="204" t="s">
        <v>285</v>
      </c>
      <c r="E489" s="204" t="s">
        <v>293</v>
      </c>
      <c r="F489" s="207" t="s">
        <v>690</v>
      </c>
      <c r="G489" s="204" t="s">
        <v>334</v>
      </c>
      <c r="H489" s="204"/>
      <c r="I489" s="205">
        <f t="shared" si="94"/>
        <v>0</v>
      </c>
      <c r="J489" s="205">
        <f t="shared" si="94"/>
        <v>0</v>
      </c>
      <c r="K489" s="205">
        <f t="shared" si="94"/>
        <v>0</v>
      </c>
      <c r="L489" s="374"/>
      <c r="M489" s="374"/>
      <c r="N489" s="374"/>
    </row>
    <row r="490" spans="2:14" ht="12.75" customHeight="1" hidden="1">
      <c r="B490" s="206" t="s">
        <v>316</v>
      </c>
      <c r="C490" s="398"/>
      <c r="D490" s="204" t="s">
        <v>285</v>
      </c>
      <c r="E490" s="204" t="s">
        <v>293</v>
      </c>
      <c r="F490" s="207" t="s">
        <v>690</v>
      </c>
      <c r="G490" s="204" t="s">
        <v>334</v>
      </c>
      <c r="H490" s="204" t="s">
        <v>377</v>
      </c>
      <c r="I490" s="205"/>
      <c r="J490" s="205"/>
      <c r="K490" s="205"/>
      <c r="L490" s="374"/>
      <c r="M490" s="374"/>
      <c r="N490" s="374"/>
    </row>
    <row r="491" spans="2:14" ht="12.75" customHeight="1" hidden="1">
      <c r="B491" s="211" t="s">
        <v>335</v>
      </c>
      <c r="C491" s="398"/>
      <c r="D491" s="204" t="s">
        <v>285</v>
      </c>
      <c r="E491" s="204" t="s">
        <v>293</v>
      </c>
      <c r="F491" s="207" t="s">
        <v>690</v>
      </c>
      <c r="G491" s="204" t="s">
        <v>336</v>
      </c>
      <c r="H491" s="204"/>
      <c r="I491" s="205">
        <f aca="true" t="shared" si="95" ref="I491:K492">I492</f>
        <v>0</v>
      </c>
      <c r="J491" s="205">
        <f t="shared" si="95"/>
        <v>0</v>
      </c>
      <c r="K491" s="205">
        <f t="shared" si="95"/>
        <v>0</v>
      </c>
      <c r="L491" s="374"/>
      <c r="M491" s="374"/>
      <c r="N491" s="374"/>
    </row>
    <row r="492" spans="2:14" ht="12.75" customHeight="1" hidden="1">
      <c r="B492" s="211" t="s">
        <v>337</v>
      </c>
      <c r="C492" s="398"/>
      <c r="D492" s="204" t="s">
        <v>285</v>
      </c>
      <c r="E492" s="204" t="s">
        <v>293</v>
      </c>
      <c r="F492" s="207" t="s">
        <v>690</v>
      </c>
      <c r="G492" s="204" t="s">
        <v>338</v>
      </c>
      <c r="H492" s="204"/>
      <c r="I492" s="205">
        <f t="shared" si="95"/>
        <v>0</v>
      </c>
      <c r="J492" s="205">
        <f t="shared" si="95"/>
        <v>0</v>
      </c>
      <c r="K492" s="205">
        <f t="shared" si="95"/>
        <v>0</v>
      </c>
      <c r="L492" s="374"/>
      <c r="M492" s="374"/>
      <c r="N492" s="374"/>
    </row>
    <row r="493" spans="2:14" ht="12.75" customHeight="1" hidden="1">
      <c r="B493" s="206" t="s">
        <v>316</v>
      </c>
      <c r="C493" s="398"/>
      <c r="D493" s="204" t="s">
        <v>285</v>
      </c>
      <c r="E493" s="204" t="s">
        <v>293</v>
      </c>
      <c r="F493" s="207" t="s">
        <v>690</v>
      </c>
      <c r="G493" s="204" t="s">
        <v>338</v>
      </c>
      <c r="H493" s="204" t="s">
        <v>377</v>
      </c>
      <c r="I493" s="205"/>
      <c r="J493" s="205"/>
      <c r="K493" s="205"/>
      <c r="L493" s="374"/>
      <c r="M493" s="374"/>
      <c r="N493" s="374"/>
    </row>
    <row r="494" spans="2:14" ht="14.25" customHeight="1">
      <c r="B494" s="415" t="s">
        <v>732</v>
      </c>
      <c r="C494" s="462">
        <v>901</v>
      </c>
      <c r="D494" s="224"/>
      <c r="E494" s="224"/>
      <c r="F494" s="416"/>
      <c r="G494" s="224"/>
      <c r="H494" s="224"/>
      <c r="I494" s="332">
        <f>I500+I517+I524+I558+I600+I606+I594+I625</f>
        <v>22624.699999999997</v>
      </c>
      <c r="J494" s="332">
        <f>J500+J517+J524+J558+J600+J606+J594+J625</f>
        <v>22547.1</v>
      </c>
      <c r="K494" s="332">
        <f>K500+K517+K524+K558+K600+K606+K594+K625</f>
        <v>29497.999999999996</v>
      </c>
      <c r="L494" s="387"/>
      <c r="M494" s="374"/>
      <c r="N494" s="374"/>
    </row>
    <row r="495" spans="2:14" ht="12.75" customHeight="1" hidden="1">
      <c r="B495" s="211" t="s">
        <v>314</v>
      </c>
      <c r="C495" s="408"/>
      <c r="D495" s="224"/>
      <c r="E495" s="204"/>
      <c r="F495" s="204"/>
      <c r="G495" s="204"/>
      <c r="H495" s="204" t="s">
        <v>623</v>
      </c>
      <c r="I495" s="205"/>
      <c r="J495" s="205"/>
      <c r="K495" s="205"/>
      <c r="L495" s="374"/>
      <c r="M495" s="374"/>
      <c r="N495" s="374"/>
    </row>
    <row r="496" spans="2:14" ht="12.75" customHeight="1">
      <c r="B496" s="211" t="s">
        <v>315</v>
      </c>
      <c r="C496" s="391"/>
      <c r="D496" s="224"/>
      <c r="E496" s="204"/>
      <c r="F496" s="204"/>
      <c r="G496" s="204"/>
      <c r="H496" s="244">
        <v>2</v>
      </c>
      <c r="I496" s="205">
        <f>I506+I509+I530+I534+I538+I549+I553+I557+I564+I568+I572+I576+I589+I605+I618+I512+I545+I632+I585+I624</f>
        <v>16691.9</v>
      </c>
      <c r="J496" s="205">
        <f>J506+J509+J530+J534+J538+J549+J553+J557+J564+J568+J572+J576+J589+J605+J618+J512+J545+J632+J585+J624</f>
        <v>16603.6</v>
      </c>
      <c r="K496" s="205">
        <f>K506+K509+K530+K534+K538+K549+K553+K557+K564+K568+K572+K576+K589+K605+K618+K512+K545+K632+K585+K624</f>
        <v>23439.8</v>
      </c>
      <c r="L496" s="374"/>
      <c r="M496" s="374"/>
      <c r="N496" s="374"/>
    </row>
    <row r="497" spans="2:14" ht="14.25" customHeight="1">
      <c r="B497" s="211" t="s">
        <v>316</v>
      </c>
      <c r="C497" s="391"/>
      <c r="D497" s="224"/>
      <c r="E497" s="204"/>
      <c r="F497" s="204"/>
      <c r="G497" s="204"/>
      <c r="H497" s="244">
        <v>3</v>
      </c>
      <c r="I497" s="205">
        <f>I542+I580+I593+I612+I516+I599</f>
        <v>4829.1</v>
      </c>
      <c r="J497" s="205">
        <f>J542+J580+J593+J612+J516+J599</f>
        <v>4727.1</v>
      </c>
      <c r="K497" s="205">
        <f>K542+K580+K593+K612+K516+K599</f>
        <v>4727.1</v>
      </c>
      <c r="L497" s="374"/>
      <c r="M497" s="374"/>
      <c r="N497" s="374"/>
    </row>
    <row r="498" spans="2:14" ht="12.75" customHeight="1">
      <c r="B498" s="211" t="s">
        <v>317</v>
      </c>
      <c r="C498" s="391"/>
      <c r="D498" s="224"/>
      <c r="E498" s="204"/>
      <c r="F498" s="204"/>
      <c r="G498" s="204"/>
      <c r="H498" s="244">
        <v>4</v>
      </c>
      <c r="I498" s="205">
        <f>I523</f>
        <v>1103.7</v>
      </c>
      <c r="J498" s="205">
        <f>J523</f>
        <v>1216.4</v>
      </c>
      <c r="K498" s="205">
        <f>K523</f>
        <v>1331.1</v>
      </c>
      <c r="L498" s="374"/>
      <c r="M498" s="374"/>
      <c r="N498" s="374"/>
    </row>
    <row r="499" spans="2:14" ht="12.75" customHeight="1" hidden="1">
      <c r="B499" s="211" t="s">
        <v>318</v>
      </c>
      <c r="C499" s="391"/>
      <c r="D499" s="224"/>
      <c r="E499" s="204"/>
      <c r="F499" s="204"/>
      <c r="G499" s="204"/>
      <c r="H499" s="244">
        <v>6</v>
      </c>
      <c r="I499" s="205"/>
      <c r="J499" s="205"/>
      <c r="K499" s="205"/>
      <c r="L499" s="374"/>
      <c r="M499" s="374"/>
      <c r="N499" s="374"/>
    </row>
    <row r="500" spans="2:14" ht="12.75" customHeight="1">
      <c r="B500" s="388" t="s">
        <v>224</v>
      </c>
      <c r="C500" s="391"/>
      <c r="D500" s="224" t="s">
        <v>225</v>
      </c>
      <c r="E500" s="204"/>
      <c r="F500" s="204"/>
      <c r="G500" s="204"/>
      <c r="H500" s="244"/>
      <c r="I500" s="332">
        <f aca="true" t="shared" si="96" ref="I500:K501">I501</f>
        <v>3474.5</v>
      </c>
      <c r="J500" s="332">
        <f t="shared" si="96"/>
        <v>3080</v>
      </c>
      <c r="K500" s="332">
        <f t="shared" si="96"/>
        <v>3335</v>
      </c>
      <c r="L500" s="374"/>
      <c r="M500" s="374"/>
      <c r="N500" s="374"/>
    </row>
    <row r="501" spans="2:14" ht="26.25" customHeight="1">
      <c r="B501" s="202" t="s">
        <v>234</v>
      </c>
      <c r="C501" s="398"/>
      <c r="D501" s="203" t="s">
        <v>225</v>
      </c>
      <c r="E501" s="203" t="s">
        <v>235</v>
      </c>
      <c r="F501" s="204"/>
      <c r="G501" s="204"/>
      <c r="H501" s="204"/>
      <c r="I501" s="205">
        <f t="shared" si="96"/>
        <v>3474.5</v>
      </c>
      <c r="J501" s="205">
        <f t="shared" si="96"/>
        <v>3080</v>
      </c>
      <c r="K501" s="205">
        <f t="shared" si="96"/>
        <v>3335</v>
      </c>
      <c r="L501" s="374"/>
      <c r="M501" s="374"/>
      <c r="N501" s="374"/>
    </row>
    <row r="502" spans="2:14" ht="14.25" customHeight="1">
      <c r="B502" s="206" t="s">
        <v>319</v>
      </c>
      <c r="C502" s="393"/>
      <c r="D502" s="204" t="s">
        <v>225</v>
      </c>
      <c r="E502" s="204" t="s">
        <v>235</v>
      </c>
      <c r="F502" s="207" t="s">
        <v>320</v>
      </c>
      <c r="G502" s="204"/>
      <c r="H502" s="204"/>
      <c r="I502" s="205">
        <f>I503+I513</f>
        <v>3474.5</v>
      </c>
      <c r="J502" s="205">
        <f>J503</f>
        <v>3080</v>
      </c>
      <c r="K502" s="205">
        <f>K503</f>
        <v>3335</v>
      </c>
      <c r="L502" s="374"/>
      <c r="M502" s="374"/>
      <c r="N502" s="374"/>
    </row>
    <row r="503" spans="2:14" ht="12.75" customHeight="1">
      <c r="B503" s="208" t="s">
        <v>345</v>
      </c>
      <c r="C503" s="393"/>
      <c r="D503" s="204" t="s">
        <v>225</v>
      </c>
      <c r="E503" s="204" t="s">
        <v>235</v>
      </c>
      <c r="F503" s="209" t="s">
        <v>346</v>
      </c>
      <c r="G503" s="204"/>
      <c r="H503" s="204"/>
      <c r="I503" s="205">
        <f>I504+I507+I510</f>
        <v>3474.5</v>
      </c>
      <c r="J503" s="205">
        <f>J504+J507+J510</f>
        <v>3080</v>
      </c>
      <c r="K503" s="205">
        <f>K504+K507+K510</f>
        <v>3335</v>
      </c>
      <c r="L503" s="374"/>
      <c r="M503" s="374"/>
      <c r="N503" s="374"/>
    </row>
    <row r="504" spans="2:14" ht="29.25" customHeight="1">
      <c r="B504" s="210" t="s">
        <v>323</v>
      </c>
      <c r="C504" s="393"/>
      <c r="D504" s="204" t="s">
        <v>225</v>
      </c>
      <c r="E504" s="204" t="s">
        <v>235</v>
      </c>
      <c r="F504" s="209" t="s">
        <v>346</v>
      </c>
      <c r="G504" s="204" t="s">
        <v>324</v>
      </c>
      <c r="H504" s="204"/>
      <c r="I504" s="205">
        <f aca="true" t="shared" si="97" ref="I504:K505">I505</f>
        <v>3025.1</v>
      </c>
      <c r="J504" s="205">
        <f t="shared" si="97"/>
        <v>2875</v>
      </c>
      <c r="K504" s="205">
        <f t="shared" si="97"/>
        <v>2938</v>
      </c>
      <c r="L504" s="374"/>
      <c r="M504" s="374"/>
      <c r="N504" s="374"/>
    </row>
    <row r="505" spans="2:14" ht="14.25" customHeight="1">
      <c r="B505" s="206" t="s">
        <v>325</v>
      </c>
      <c r="C505" s="395"/>
      <c r="D505" s="204" t="s">
        <v>225</v>
      </c>
      <c r="E505" s="204" t="s">
        <v>235</v>
      </c>
      <c r="F505" s="209" t="s">
        <v>346</v>
      </c>
      <c r="G505" s="204" t="s">
        <v>326</v>
      </c>
      <c r="H505" s="204"/>
      <c r="I505" s="205">
        <f t="shared" si="97"/>
        <v>3025.1</v>
      </c>
      <c r="J505" s="205">
        <f t="shared" si="97"/>
        <v>2875</v>
      </c>
      <c r="K505" s="205">
        <f t="shared" si="97"/>
        <v>2938</v>
      </c>
      <c r="L505" s="374"/>
      <c r="M505" s="374"/>
      <c r="N505" s="374"/>
    </row>
    <row r="506" spans="2:14" ht="15" customHeight="1">
      <c r="B506" s="206" t="s">
        <v>315</v>
      </c>
      <c r="C506" s="395"/>
      <c r="D506" s="204" t="s">
        <v>225</v>
      </c>
      <c r="E506" s="204" t="s">
        <v>235</v>
      </c>
      <c r="F506" s="209" t="s">
        <v>346</v>
      </c>
      <c r="G506" s="204" t="s">
        <v>326</v>
      </c>
      <c r="H506" s="204">
        <v>2</v>
      </c>
      <c r="I506" s="205">
        <v>3025.1</v>
      </c>
      <c r="J506" s="205">
        <v>2875</v>
      </c>
      <c r="K506" s="205">
        <v>2938</v>
      </c>
      <c r="L506" s="374"/>
      <c r="M506" s="374"/>
      <c r="N506" s="374"/>
    </row>
    <row r="507" spans="2:14" ht="15" customHeight="1">
      <c r="B507" s="211" t="s">
        <v>331</v>
      </c>
      <c r="C507" s="395"/>
      <c r="D507" s="204" t="s">
        <v>225</v>
      </c>
      <c r="E507" s="204" t="s">
        <v>235</v>
      </c>
      <c r="F507" s="209" t="s">
        <v>346</v>
      </c>
      <c r="G507" s="204" t="s">
        <v>332</v>
      </c>
      <c r="H507" s="204"/>
      <c r="I507" s="205">
        <f aca="true" t="shared" si="98" ref="I507:K508">I508</f>
        <v>446.4</v>
      </c>
      <c r="J507" s="205">
        <f t="shared" si="98"/>
        <v>200</v>
      </c>
      <c r="K507" s="205">
        <f t="shared" si="98"/>
        <v>394</v>
      </c>
      <c r="L507" s="374"/>
      <c r="M507" s="374"/>
      <c r="N507" s="374"/>
    </row>
    <row r="508" spans="2:14" ht="15" customHeight="1">
      <c r="B508" s="211" t="s">
        <v>333</v>
      </c>
      <c r="C508" s="395"/>
      <c r="D508" s="204" t="s">
        <v>225</v>
      </c>
      <c r="E508" s="204" t="s">
        <v>235</v>
      </c>
      <c r="F508" s="209" t="s">
        <v>346</v>
      </c>
      <c r="G508" s="204" t="s">
        <v>334</v>
      </c>
      <c r="H508" s="204"/>
      <c r="I508" s="205">
        <f t="shared" si="98"/>
        <v>446.4</v>
      </c>
      <c r="J508" s="205">
        <f t="shared" si="98"/>
        <v>200</v>
      </c>
      <c r="K508" s="205">
        <f t="shared" si="98"/>
        <v>394</v>
      </c>
      <c r="L508" s="374"/>
      <c r="M508" s="374"/>
      <c r="N508" s="374"/>
    </row>
    <row r="509" spans="2:14" ht="15" customHeight="1">
      <c r="B509" s="206" t="s">
        <v>315</v>
      </c>
      <c r="C509" s="395"/>
      <c r="D509" s="204" t="s">
        <v>225</v>
      </c>
      <c r="E509" s="204" t="s">
        <v>235</v>
      </c>
      <c r="F509" s="209" t="s">
        <v>346</v>
      </c>
      <c r="G509" s="204" t="s">
        <v>334</v>
      </c>
      <c r="H509" s="204">
        <v>2</v>
      </c>
      <c r="I509" s="205">
        <v>446.4</v>
      </c>
      <c r="J509" s="205">
        <v>200</v>
      </c>
      <c r="K509" s="205">
        <v>394</v>
      </c>
      <c r="L509" s="374"/>
      <c r="M509" s="374"/>
      <c r="N509" s="374"/>
    </row>
    <row r="510" spans="2:14" ht="15" customHeight="1">
      <c r="B510" s="212" t="s">
        <v>335</v>
      </c>
      <c r="C510" s="395"/>
      <c r="D510" s="204" t="s">
        <v>225</v>
      </c>
      <c r="E510" s="204" t="s">
        <v>235</v>
      </c>
      <c r="F510" s="209" t="s">
        <v>346</v>
      </c>
      <c r="G510" s="204" t="s">
        <v>336</v>
      </c>
      <c r="H510" s="204"/>
      <c r="I510" s="205">
        <f aca="true" t="shared" si="99" ref="I510:K511">I511</f>
        <v>3</v>
      </c>
      <c r="J510" s="205">
        <f t="shared" si="99"/>
        <v>5</v>
      </c>
      <c r="K510" s="205">
        <f t="shared" si="99"/>
        <v>3</v>
      </c>
      <c r="L510" s="374"/>
      <c r="M510" s="374"/>
      <c r="N510" s="374"/>
    </row>
    <row r="511" spans="2:14" ht="15" customHeight="1">
      <c r="B511" s="212" t="s">
        <v>337</v>
      </c>
      <c r="C511" s="395"/>
      <c r="D511" s="204" t="s">
        <v>225</v>
      </c>
      <c r="E511" s="204" t="s">
        <v>235</v>
      </c>
      <c r="F511" s="209" t="s">
        <v>346</v>
      </c>
      <c r="G511" s="204" t="s">
        <v>338</v>
      </c>
      <c r="H511" s="204"/>
      <c r="I511" s="205">
        <f t="shared" si="99"/>
        <v>3</v>
      </c>
      <c r="J511" s="205">
        <f t="shared" si="99"/>
        <v>5</v>
      </c>
      <c r="K511" s="205">
        <f t="shared" si="99"/>
        <v>3</v>
      </c>
      <c r="L511" s="374"/>
      <c r="M511" s="374"/>
      <c r="N511" s="374"/>
    </row>
    <row r="512" spans="2:14" ht="15" customHeight="1">
      <c r="B512" s="212" t="s">
        <v>315</v>
      </c>
      <c r="C512" s="395"/>
      <c r="D512" s="204" t="s">
        <v>225</v>
      </c>
      <c r="E512" s="204" t="s">
        <v>235</v>
      </c>
      <c r="F512" s="209" t="s">
        <v>346</v>
      </c>
      <c r="G512" s="204" t="s">
        <v>338</v>
      </c>
      <c r="H512" s="204" t="s">
        <v>339</v>
      </c>
      <c r="I512" s="205">
        <v>3</v>
      </c>
      <c r="J512" s="205">
        <v>5</v>
      </c>
      <c r="K512" s="205">
        <v>3</v>
      </c>
      <c r="L512" s="374"/>
      <c r="M512" s="374"/>
      <c r="N512" s="374"/>
    </row>
    <row r="513" spans="2:14" ht="43.5" customHeight="1" hidden="1">
      <c r="B513" s="394" t="s">
        <v>327</v>
      </c>
      <c r="C513" s="395"/>
      <c r="D513" s="204" t="s">
        <v>225</v>
      </c>
      <c r="E513" s="204" t="s">
        <v>235</v>
      </c>
      <c r="F513" s="209" t="s">
        <v>328</v>
      </c>
      <c r="G513" s="204"/>
      <c r="H513" s="204"/>
      <c r="I513" s="205">
        <f aca="true" t="shared" si="100" ref="I513:K515">I514</f>
        <v>0</v>
      </c>
      <c r="J513" s="205">
        <f t="shared" si="100"/>
        <v>0</v>
      </c>
      <c r="K513" s="205">
        <f t="shared" si="100"/>
        <v>0</v>
      </c>
      <c r="L513" s="374"/>
      <c r="M513" s="374"/>
      <c r="N513" s="374"/>
    </row>
    <row r="514" spans="2:14" ht="41.25" customHeight="1" hidden="1">
      <c r="B514" s="272" t="s">
        <v>323</v>
      </c>
      <c r="C514" s="395"/>
      <c r="D514" s="204" t="s">
        <v>225</v>
      </c>
      <c r="E514" s="204" t="s">
        <v>235</v>
      </c>
      <c r="F514" s="209" t="s">
        <v>328</v>
      </c>
      <c r="G514" s="204" t="s">
        <v>324</v>
      </c>
      <c r="H514" s="204"/>
      <c r="I514" s="205">
        <f t="shared" si="100"/>
        <v>0</v>
      </c>
      <c r="J514" s="205">
        <f t="shared" si="100"/>
        <v>0</v>
      </c>
      <c r="K514" s="205">
        <f t="shared" si="100"/>
        <v>0</v>
      </c>
      <c r="L514" s="374"/>
      <c r="M514" s="374"/>
      <c r="N514" s="374"/>
    </row>
    <row r="515" spans="2:14" ht="15" customHeight="1" hidden="1">
      <c r="B515" s="206" t="s">
        <v>325</v>
      </c>
      <c r="C515" s="395"/>
      <c r="D515" s="204" t="s">
        <v>225</v>
      </c>
      <c r="E515" s="204" t="s">
        <v>235</v>
      </c>
      <c r="F515" s="209" t="s">
        <v>328</v>
      </c>
      <c r="G515" s="204" t="s">
        <v>326</v>
      </c>
      <c r="H515" s="204"/>
      <c r="I515" s="205">
        <f t="shared" si="100"/>
        <v>0</v>
      </c>
      <c r="J515" s="205">
        <f t="shared" si="100"/>
        <v>0</v>
      </c>
      <c r="K515" s="205">
        <f t="shared" si="100"/>
        <v>0</v>
      </c>
      <c r="L515" s="374"/>
      <c r="M515" s="374"/>
      <c r="N515" s="374"/>
    </row>
    <row r="516" spans="2:14" ht="15" customHeight="1" hidden="1">
      <c r="B516" s="206" t="s">
        <v>316</v>
      </c>
      <c r="C516" s="395"/>
      <c r="D516" s="204" t="s">
        <v>225</v>
      </c>
      <c r="E516" s="204" t="s">
        <v>235</v>
      </c>
      <c r="F516" s="209" t="s">
        <v>328</v>
      </c>
      <c r="G516" s="204" t="s">
        <v>326</v>
      </c>
      <c r="H516" s="204" t="s">
        <v>377</v>
      </c>
      <c r="I516" s="205"/>
      <c r="J516" s="205"/>
      <c r="K516" s="205"/>
      <c r="L516" s="374"/>
      <c r="M516" s="374"/>
      <c r="N516" s="374"/>
    </row>
    <row r="517" spans="2:14" ht="15" customHeight="1">
      <c r="B517" s="388" t="s">
        <v>240</v>
      </c>
      <c r="C517" s="395"/>
      <c r="D517" s="224" t="s">
        <v>241</v>
      </c>
      <c r="E517" s="224"/>
      <c r="F517" s="224"/>
      <c r="G517" s="224"/>
      <c r="H517" s="224"/>
      <c r="I517" s="332">
        <f>I520</f>
        <v>1103.7</v>
      </c>
      <c r="J517" s="332">
        <f>J520</f>
        <v>1216.4</v>
      </c>
      <c r="K517" s="332">
        <f>K520</f>
        <v>1331.1</v>
      </c>
      <c r="L517" s="374"/>
      <c r="M517" s="374"/>
      <c r="N517" s="374"/>
    </row>
    <row r="518" spans="2:14" ht="14.25" customHeight="1">
      <c r="B518" s="399" t="s">
        <v>242</v>
      </c>
      <c r="C518" s="395"/>
      <c r="D518" s="203" t="s">
        <v>241</v>
      </c>
      <c r="E518" s="203" t="s">
        <v>243</v>
      </c>
      <c r="F518" s="463"/>
      <c r="G518" s="204"/>
      <c r="H518" s="204"/>
      <c r="I518" s="205">
        <f aca="true" t="shared" si="101" ref="I518:K522">I519</f>
        <v>1103.7</v>
      </c>
      <c r="J518" s="205">
        <f t="shared" si="101"/>
        <v>1216.4</v>
      </c>
      <c r="K518" s="205">
        <f t="shared" si="101"/>
        <v>1331.1</v>
      </c>
      <c r="L518" s="374"/>
      <c r="M518" s="374"/>
      <c r="N518" s="374"/>
    </row>
    <row r="519" spans="2:14" ht="14.25" customHeight="1">
      <c r="B519" s="211" t="s">
        <v>319</v>
      </c>
      <c r="C519" s="395"/>
      <c r="D519" s="204" t="s">
        <v>241</v>
      </c>
      <c r="E519" s="204" t="s">
        <v>243</v>
      </c>
      <c r="F519" s="207" t="s">
        <v>320</v>
      </c>
      <c r="G519" s="224"/>
      <c r="H519" s="224"/>
      <c r="I519" s="205">
        <f t="shared" si="101"/>
        <v>1103.7</v>
      </c>
      <c r="J519" s="205">
        <f t="shared" si="101"/>
        <v>1216.4</v>
      </c>
      <c r="K519" s="205">
        <f t="shared" si="101"/>
        <v>1331.1</v>
      </c>
      <c r="L519" s="374"/>
      <c r="M519" s="374"/>
      <c r="N519" s="374"/>
    </row>
    <row r="520" spans="2:14" ht="26.25" customHeight="1">
      <c r="B520" s="208" t="s">
        <v>401</v>
      </c>
      <c r="C520" s="408"/>
      <c r="D520" s="204" t="s">
        <v>241</v>
      </c>
      <c r="E520" s="204" t="s">
        <v>243</v>
      </c>
      <c r="F520" s="204" t="s">
        <v>402</v>
      </c>
      <c r="G520" s="204"/>
      <c r="H520" s="204"/>
      <c r="I520" s="205">
        <f t="shared" si="101"/>
        <v>1103.7</v>
      </c>
      <c r="J520" s="205">
        <f t="shared" si="101"/>
        <v>1216.4</v>
      </c>
      <c r="K520" s="205">
        <f t="shared" si="101"/>
        <v>1331.1</v>
      </c>
      <c r="L520" s="374"/>
      <c r="M520" s="374"/>
      <c r="N520" s="374"/>
    </row>
    <row r="521" spans="2:14" ht="14.25" customHeight="1">
      <c r="B521" s="211" t="s">
        <v>403</v>
      </c>
      <c r="C521" s="391"/>
      <c r="D521" s="204" t="s">
        <v>241</v>
      </c>
      <c r="E521" s="204" t="s">
        <v>243</v>
      </c>
      <c r="F521" s="204" t="s">
        <v>402</v>
      </c>
      <c r="G521" s="204" t="s">
        <v>404</v>
      </c>
      <c r="H521" s="204"/>
      <c r="I521" s="205">
        <f t="shared" si="101"/>
        <v>1103.7</v>
      </c>
      <c r="J521" s="205">
        <f t="shared" si="101"/>
        <v>1216.4</v>
      </c>
      <c r="K521" s="205">
        <f t="shared" si="101"/>
        <v>1331.1</v>
      </c>
      <c r="L521" s="374"/>
      <c r="M521" s="374"/>
      <c r="N521" s="374"/>
    </row>
    <row r="522" spans="2:14" ht="14.25" customHeight="1">
      <c r="B522" s="211" t="s">
        <v>405</v>
      </c>
      <c r="C522" s="391"/>
      <c r="D522" s="204" t="s">
        <v>241</v>
      </c>
      <c r="E522" s="204" t="s">
        <v>243</v>
      </c>
      <c r="F522" s="204" t="s">
        <v>402</v>
      </c>
      <c r="G522" s="204" t="s">
        <v>406</v>
      </c>
      <c r="H522" s="204"/>
      <c r="I522" s="205">
        <f t="shared" si="101"/>
        <v>1103.7</v>
      </c>
      <c r="J522" s="205">
        <f t="shared" si="101"/>
        <v>1216.4</v>
      </c>
      <c r="K522" s="205">
        <f t="shared" si="101"/>
        <v>1331.1</v>
      </c>
      <c r="L522" s="374"/>
      <c r="M522" s="374"/>
      <c r="N522" s="374"/>
    </row>
    <row r="523" spans="2:14" ht="14.25" customHeight="1">
      <c r="B523" s="206" t="s">
        <v>317</v>
      </c>
      <c r="C523" s="393"/>
      <c r="D523" s="204" t="s">
        <v>241</v>
      </c>
      <c r="E523" s="204" t="s">
        <v>243</v>
      </c>
      <c r="F523" s="204" t="s">
        <v>402</v>
      </c>
      <c r="G523" s="204" t="s">
        <v>406</v>
      </c>
      <c r="H523" s="204" t="s">
        <v>349</v>
      </c>
      <c r="I523" s="205">
        <v>1103.7</v>
      </c>
      <c r="J523" s="205">
        <v>1216.4</v>
      </c>
      <c r="K523" s="205">
        <v>1331.1</v>
      </c>
      <c r="L523" s="374"/>
      <c r="M523" s="374"/>
      <c r="N523" s="374"/>
    </row>
    <row r="524" spans="2:14" ht="12.75" customHeight="1">
      <c r="B524" s="388" t="s">
        <v>244</v>
      </c>
      <c r="C524" s="398"/>
      <c r="D524" s="224" t="s">
        <v>245</v>
      </c>
      <c r="E524" s="204"/>
      <c r="F524" s="204"/>
      <c r="G524" s="204"/>
      <c r="H524" s="204"/>
      <c r="I524" s="205">
        <f aca="true" t="shared" si="102" ref="I524:K525">I525</f>
        <v>9317.4</v>
      </c>
      <c r="J524" s="205">
        <f t="shared" si="102"/>
        <v>10011.5</v>
      </c>
      <c r="K524" s="205">
        <f t="shared" si="102"/>
        <v>13271.5</v>
      </c>
      <c r="L524" s="374"/>
      <c r="M524" s="374"/>
      <c r="N524" s="374"/>
    </row>
    <row r="525" spans="2:14" ht="12.75" customHeight="1">
      <c r="B525" s="399" t="s">
        <v>250</v>
      </c>
      <c r="C525" s="393"/>
      <c r="D525" s="203" t="s">
        <v>245</v>
      </c>
      <c r="E525" s="203" t="s">
        <v>251</v>
      </c>
      <c r="F525" s="204"/>
      <c r="G525" s="204"/>
      <c r="H525" s="204"/>
      <c r="I525" s="205">
        <f t="shared" si="102"/>
        <v>9317.4</v>
      </c>
      <c r="J525" s="205">
        <f t="shared" si="102"/>
        <v>10011.5</v>
      </c>
      <c r="K525" s="205">
        <f t="shared" si="102"/>
        <v>13271.5</v>
      </c>
      <c r="L525" s="374"/>
      <c r="M525" s="374"/>
      <c r="N525" s="374"/>
    </row>
    <row r="526" spans="2:14" ht="26.25" customHeight="1">
      <c r="B526" s="400" t="s">
        <v>411</v>
      </c>
      <c r="C526" s="393"/>
      <c r="D526" s="204" t="s">
        <v>245</v>
      </c>
      <c r="E526" s="204" t="s">
        <v>251</v>
      </c>
      <c r="F526" s="401" t="s">
        <v>412</v>
      </c>
      <c r="G526" s="204"/>
      <c r="H526" s="204"/>
      <c r="I526" s="205">
        <f>I527+I531+I535+I546+I550+I554+I543</f>
        <v>9317.4</v>
      </c>
      <c r="J526" s="205">
        <f>J527+J531+J535+J546+J550+J554</f>
        <v>10011.5</v>
      </c>
      <c r="K526" s="205">
        <f>K527+K531+K535+K546+K550+K554</f>
        <v>13271.5</v>
      </c>
      <c r="L526" s="374"/>
      <c r="M526" s="374"/>
      <c r="N526" s="374"/>
    </row>
    <row r="527" spans="2:14" ht="12.75" customHeight="1" hidden="1">
      <c r="B527" s="426" t="s">
        <v>413</v>
      </c>
      <c r="C527" s="393"/>
      <c r="D527" s="204" t="s">
        <v>245</v>
      </c>
      <c r="E527" s="204" t="s">
        <v>251</v>
      </c>
      <c r="F527" s="401" t="s">
        <v>414</v>
      </c>
      <c r="G527" s="204"/>
      <c r="H527" s="204"/>
      <c r="I527" s="205">
        <f aca="true" t="shared" si="103" ref="I527:K529">I528</f>
        <v>0</v>
      </c>
      <c r="J527" s="205">
        <f t="shared" si="103"/>
        <v>0</v>
      </c>
      <c r="K527" s="205">
        <f t="shared" si="103"/>
        <v>0</v>
      </c>
      <c r="L527" s="374"/>
      <c r="M527" s="374"/>
      <c r="N527" s="374"/>
    </row>
    <row r="528" spans="2:14" ht="14.25" customHeight="1" hidden="1">
      <c r="B528" s="211" t="s">
        <v>331</v>
      </c>
      <c r="C528" s="390"/>
      <c r="D528" s="204" t="s">
        <v>245</v>
      </c>
      <c r="E528" s="204" t="s">
        <v>251</v>
      </c>
      <c r="F528" s="401" t="s">
        <v>414</v>
      </c>
      <c r="G528" s="204" t="s">
        <v>332</v>
      </c>
      <c r="H528" s="204"/>
      <c r="I528" s="205">
        <f t="shared" si="103"/>
        <v>0</v>
      </c>
      <c r="J528" s="205">
        <f t="shared" si="103"/>
        <v>0</v>
      </c>
      <c r="K528" s="205">
        <f t="shared" si="103"/>
        <v>0</v>
      </c>
      <c r="L528" s="374"/>
      <c r="M528" s="374"/>
      <c r="N528" s="374"/>
    </row>
    <row r="529" spans="2:14" ht="12.75" customHeight="1" hidden="1">
      <c r="B529" s="211" t="s">
        <v>333</v>
      </c>
      <c r="C529" s="390"/>
      <c r="D529" s="204" t="s">
        <v>245</v>
      </c>
      <c r="E529" s="204" t="s">
        <v>251</v>
      </c>
      <c r="F529" s="401" t="s">
        <v>414</v>
      </c>
      <c r="G529" s="204" t="s">
        <v>334</v>
      </c>
      <c r="H529" s="204"/>
      <c r="I529" s="205">
        <f t="shared" si="103"/>
        <v>0</v>
      </c>
      <c r="J529" s="205">
        <f t="shared" si="103"/>
        <v>0</v>
      </c>
      <c r="K529" s="205">
        <f t="shared" si="103"/>
        <v>0</v>
      </c>
      <c r="L529" s="374"/>
      <c r="M529" s="374"/>
      <c r="N529" s="374"/>
    </row>
    <row r="530" spans="2:14" ht="12.75" customHeight="1" hidden="1">
      <c r="B530" s="206" t="s">
        <v>315</v>
      </c>
      <c r="C530" s="393"/>
      <c r="D530" s="204" t="s">
        <v>245</v>
      </c>
      <c r="E530" s="204" t="s">
        <v>251</v>
      </c>
      <c r="F530" s="401" t="s">
        <v>414</v>
      </c>
      <c r="G530" s="204" t="s">
        <v>334</v>
      </c>
      <c r="H530" s="204" t="s">
        <v>339</v>
      </c>
      <c r="I530" s="205"/>
      <c r="J530" s="205"/>
      <c r="K530" s="205"/>
      <c r="L530" s="374"/>
      <c r="M530" s="374"/>
      <c r="N530" s="374"/>
    </row>
    <row r="531" spans="2:14" ht="26.25" customHeight="1" hidden="1">
      <c r="B531" s="419" t="s">
        <v>415</v>
      </c>
      <c r="C531" s="393"/>
      <c r="D531" s="204" t="s">
        <v>245</v>
      </c>
      <c r="E531" s="204" t="s">
        <v>251</v>
      </c>
      <c r="F531" s="401" t="s">
        <v>416</v>
      </c>
      <c r="G531" s="204"/>
      <c r="H531" s="204"/>
      <c r="I531" s="205">
        <f aca="true" t="shared" si="104" ref="I531:K533">I532</f>
        <v>0</v>
      </c>
      <c r="J531" s="205">
        <f t="shared" si="104"/>
        <v>0</v>
      </c>
      <c r="K531" s="205">
        <f t="shared" si="104"/>
        <v>0</v>
      </c>
      <c r="L531" s="374"/>
      <c r="M531" s="374"/>
      <c r="N531" s="374"/>
    </row>
    <row r="532" spans="2:14" ht="12.75" customHeight="1" hidden="1">
      <c r="B532" s="211" t="s">
        <v>331</v>
      </c>
      <c r="C532" s="393"/>
      <c r="D532" s="204" t="s">
        <v>245</v>
      </c>
      <c r="E532" s="204" t="s">
        <v>251</v>
      </c>
      <c r="F532" s="401" t="s">
        <v>416</v>
      </c>
      <c r="G532" s="204" t="s">
        <v>332</v>
      </c>
      <c r="H532" s="204"/>
      <c r="I532" s="205">
        <f t="shared" si="104"/>
        <v>0</v>
      </c>
      <c r="J532" s="205">
        <f t="shared" si="104"/>
        <v>0</v>
      </c>
      <c r="K532" s="205">
        <f t="shared" si="104"/>
        <v>0</v>
      </c>
      <c r="L532" s="374"/>
      <c r="M532" s="374"/>
      <c r="N532" s="374"/>
    </row>
    <row r="533" spans="2:14" ht="14.25" customHeight="1" hidden="1">
      <c r="B533" s="211" t="s">
        <v>333</v>
      </c>
      <c r="C533" s="393"/>
      <c r="D533" s="204" t="s">
        <v>245</v>
      </c>
      <c r="E533" s="204" t="s">
        <v>251</v>
      </c>
      <c r="F533" s="401" t="s">
        <v>416</v>
      </c>
      <c r="G533" s="204" t="s">
        <v>334</v>
      </c>
      <c r="H533" s="204"/>
      <c r="I533" s="205">
        <f t="shared" si="104"/>
        <v>0</v>
      </c>
      <c r="J533" s="205">
        <f t="shared" si="104"/>
        <v>0</v>
      </c>
      <c r="K533" s="205">
        <f t="shared" si="104"/>
        <v>0</v>
      </c>
      <c r="L533" s="374"/>
      <c r="M533" s="374"/>
      <c r="N533" s="374"/>
    </row>
    <row r="534" spans="2:14" ht="12.75" customHeight="1" hidden="1">
      <c r="B534" s="206" t="s">
        <v>315</v>
      </c>
      <c r="C534" s="390"/>
      <c r="D534" s="204" t="s">
        <v>245</v>
      </c>
      <c r="E534" s="204" t="s">
        <v>251</v>
      </c>
      <c r="F534" s="401" t="s">
        <v>416</v>
      </c>
      <c r="G534" s="204" t="s">
        <v>334</v>
      </c>
      <c r="H534" s="204" t="s">
        <v>339</v>
      </c>
      <c r="I534" s="205"/>
      <c r="J534" s="205"/>
      <c r="K534" s="205"/>
      <c r="L534" s="374"/>
      <c r="M534" s="374"/>
      <c r="N534" s="374"/>
    </row>
    <row r="535" spans="2:14" ht="12.75" customHeight="1">
      <c r="B535" s="419" t="s">
        <v>417</v>
      </c>
      <c r="C535" s="390"/>
      <c r="D535" s="204" t="s">
        <v>245</v>
      </c>
      <c r="E535" s="204" t="s">
        <v>251</v>
      </c>
      <c r="F535" s="401" t="s">
        <v>418</v>
      </c>
      <c r="G535" s="204"/>
      <c r="H535" s="204"/>
      <c r="I535" s="205">
        <f>I536+I539</f>
        <v>5317.4</v>
      </c>
      <c r="J535" s="205">
        <f>J536+J539</f>
        <v>9011.5</v>
      </c>
      <c r="K535" s="205">
        <f>K536+K539</f>
        <v>11271.5</v>
      </c>
      <c r="L535" s="374"/>
      <c r="M535" s="374"/>
      <c r="N535" s="374"/>
    </row>
    <row r="536" spans="2:14" ht="14.25" customHeight="1">
      <c r="B536" s="211" t="s">
        <v>331</v>
      </c>
      <c r="C536" s="393"/>
      <c r="D536" s="204" t="s">
        <v>245</v>
      </c>
      <c r="E536" s="204" t="s">
        <v>251</v>
      </c>
      <c r="F536" s="401" t="s">
        <v>418</v>
      </c>
      <c r="G536" s="204" t="s">
        <v>332</v>
      </c>
      <c r="H536" s="204"/>
      <c r="I536" s="205">
        <f aca="true" t="shared" si="105" ref="I536:K537">I537</f>
        <v>5317.4</v>
      </c>
      <c r="J536" s="205">
        <f t="shared" si="105"/>
        <v>9011.5</v>
      </c>
      <c r="K536" s="205">
        <f t="shared" si="105"/>
        <v>11271.5</v>
      </c>
      <c r="L536" s="374"/>
      <c r="M536" s="374"/>
      <c r="N536" s="374"/>
    </row>
    <row r="537" spans="2:14" ht="14.25" customHeight="1">
      <c r="B537" s="211" t="s">
        <v>333</v>
      </c>
      <c r="C537" s="398"/>
      <c r="D537" s="204" t="s">
        <v>245</v>
      </c>
      <c r="E537" s="204" t="s">
        <v>251</v>
      </c>
      <c r="F537" s="401" t="s">
        <v>418</v>
      </c>
      <c r="G537" s="204" t="s">
        <v>334</v>
      </c>
      <c r="H537" s="204"/>
      <c r="I537" s="205">
        <f t="shared" si="105"/>
        <v>5317.4</v>
      </c>
      <c r="J537" s="205">
        <f t="shared" si="105"/>
        <v>9011.5</v>
      </c>
      <c r="K537" s="205">
        <f t="shared" si="105"/>
        <v>11271.5</v>
      </c>
      <c r="L537" s="374"/>
      <c r="M537" s="374"/>
      <c r="N537" s="374"/>
    </row>
    <row r="538" spans="2:14" ht="14.25" customHeight="1">
      <c r="B538" s="206" t="s">
        <v>315</v>
      </c>
      <c r="C538" s="393"/>
      <c r="D538" s="204" t="s">
        <v>245</v>
      </c>
      <c r="E538" s="204" t="s">
        <v>251</v>
      </c>
      <c r="F538" s="401" t="s">
        <v>418</v>
      </c>
      <c r="G538" s="204" t="s">
        <v>334</v>
      </c>
      <c r="H538" s="204" t="s">
        <v>339</v>
      </c>
      <c r="I538" s="205">
        <v>5317.4</v>
      </c>
      <c r="J538" s="205">
        <v>9011.5</v>
      </c>
      <c r="K538" s="205">
        <v>11271.5</v>
      </c>
      <c r="L538" s="374"/>
      <c r="M538" s="374"/>
      <c r="N538" s="374"/>
    </row>
    <row r="539" spans="2:14" ht="26.25" customHeight="1" hidden="1">
      <c r="B539" s="206" t="s">
        <v>419</v>
      </c>
      <c r="C539" s="393"/>
      <c r="D539" s="204" t="s">
        <v>245</v>
      </c>
      <c r="E539" s="204" t="s">
        <v>251</v>
      </c>
      <c r="F539" s="401" t="s">
        <v>420</v>
      </c>
      <c r="G539" s="204"/>
      <c r="H539" s="204"/>
      <c r="I539" s="205">
        <f aca="true" t="shared" si="106" ref="I539:K541">I540</f>
        <v>0</v>
      </c>
      <c r="J539" s="205">
        <f t="shared" si="106"/>
        <v>0</v>
      </c>
      <c r="K539" s="205">
        <f t="shared" si="106"/>
        <v>0</v>
      </c>
      <c r="L539" s="374"/>
      <c r="M539" s="374"/>
      <c r="N539" s="374"/>
    </row>
    <row r="540" spans="2:14" ht="14.25" customHeight="1" hidden="1">
      <c r="B540" s="211" t="s">
        <v>331</v>
      </c>
      <c r="C540" s="393"/>
      <c r="D540" s="204" t="s">
        <v>245</v>
      </c>
      <c r="E540" s="204" t="s">
        <v>251</v>
      </c>
      <c r="F540" s="401" t="s">
        <v>420</v>
      </c>
      <c r="G540" s="204" t="s">
        <v>332</v>
      </c>
      <c r="H540" s="204"/>
      <c r="I540" s="205">
        <f t="shared" si="106"/>
        <v>0</v>
      </c>
      <c r="J540" s="205">
        <f t="shared" si="106"/>
        <v>0</v>
      </c>
      <c r="K540" s="205">
        <f t="shared" si="106"/>
        <v>0</v>
      </c>
      <c r="L540" s="374"/>
      <c r="M540" s="374"/>
      <c r="N540" s="374"/>
    </row>
    <row r="541" spans="2:14" ht="14.25" customHeight="1" hidden="1">
      <c r="B541" s="211" t="s">
        <v>333</v>
      </c>
      <c r="C541" s="393"/>
      <c r="D541" s="204" t="s">
        <v>245</v>
      </c>
      <c r="E541" s="204" t="s">
        <v>251</v>
      </c>
      <c r="F541" s="401" t="s">
        <v>420</v>
      </c>
      <c r="G541" s="204" t="s">
        <v>334</v>
      </c>
      <c r="H541" s="204"/>
      <c r="I541" s="205">
        <f t="shared" si="106"/>
        <v>0</v>
      </c>
      <c r="J541" s="205">
        <f t="shared" si="106"/>
        <v>0</v>
      </c>
      <c r="K541" s="205">
        <f t="shared" si="106"/>
        <v>0</v>
      </c>
      <c r="L541" s="374"/>
      <c r="M541" s="374"/>
      <c r="N541" s="374"/>
    </row>
    <row r="542" spans="2:14" ht="14.25" customHeight="1" hidden="1">
      <c r="B542" s="206" t="s">
        <v>316</v>
      </c>
      <c r="C542" s="390"/>
      <c r="D542" s="204" t="s">
        <v>245</v>
      </c>
      <c r="E542" s="204" t="s">
        <v>251</v>
      </c>
      <c r="F542" s="401" t="s">
        <v>420</v>
      </c>
      <c r="G542" s="204" t="s">
        <v>334</v>
      </c>
      <c r="H542" s="204" t="s">
        <v>377</v>
      </c>
      <c r="I542" s="205"/>
      <c r="J542" s="205"/>
      <c r="K542" s="205"/>
      <c r="L542" s="374"/>
      <c r="M542" s="374"/>
      <c r="N542" s="374"/>
    </row>
    <row r="543" spans="2:14" ht="14.25" customHeight="1" hidden="1">
      <c r="B543" s="419" t="s">
        <v>403</v>
      </c>
      <c r="C543" s="390"/>
      <c r="D543" s="204" t="s">
        <v>245</v>
      </c>
      <c r="E543" s="204" t="s">
        <v>251</v>
      </c>
      <c r="F543" s="401" t="s">
        <v>418</v>
      </c>
      <c r="G543" s="204" t="s">
        <v>404</v>
      </c>
      <c r="H543" s="204"/>
      <c r="I543" s="205">
        <f aca="true" t="shared" si="107" ref="I543:K544">I544</f>
        <v>0</v>
      </c>
      <c r="J543" s="205">
        <f t="shared" si="107"/>
        <v>0</v>
      </c>
      <c r="K543" s="205">
        <f t="shared" si="107"/>
        <v>0</v>
      </c>
      <c r="L543" s="374"/>
      <c r="M543" s="374"/>
      <c r="N543" s="374"/>
    </row>
    <row r="544" spans="2:14" ht="14.25" customHeight="1" hidden="1">
      <c r="B544" s="419" t="s">
        <v>194</v>
      </c>
      <c r="C544" s="390"/>
      <c r="D544" s="204" t="s">
        <v>245</v>
      </c>
      <c r="E544" s="204" t="s">
        <v>251</v>
      </c>
      <c r="F544" s="401" t="s">
        <v>418</v>
      </c>
      <c r="G544" s="204" t="s">
        <v>422</v>
      </c>
      <c r="H544" s="204"/>
      <c r="I544" s="205">
        <f t="shared" si="107"/>
        <v>0</v>
      </c>
      <c r="J544" s="205">
        <f t="shared" si="107"/>
        <v>0</v>
      </c>
      <c r="K544" s="205">
        <f t="shared" si="107"/>
        <v>0</v>
      </c>
      <c r="L544" s="374"/>
      <c r="M544" s="374"/>
      <c r="N544" s="374"/>
    </row>
    <row r="545" spans="2:14" ht="14.25" customHeight="1" hidden="1">
      <c r="B545" s="206" t="s">
        <v>315</v>
      </c>
      <c r="C545" s="390"/>
      <c r="D545" s="204" t="s">
        <v>245</v>
      </c>
      <c r="E545" s="204" t="s">
        <v>251</v>
      </c>
      <c r="F545" s="401" t="s">
        <v>418</v>
      </c>
      <c r="G545" s="204" t="s">
        <v>422</v>
      </c>
      <c r="H545" s="204" t="s">
        <v>339</v>
      </c>
      <c r="I545" s="205"/>
      <c r="J545" s="205"/>
      <c r="K545" s="205"/>
      <c r="L545" s="374"/>
      <c r="M545" s="374"/>
      <c r="N545" s="374"/>
    </row>
    <row r="546" spans="2:14" ht="26.25" customHeight="1" hidden="1">
      <c r="B546" s="402" t="s">
        <v>423</v>
      </c>
      <c r="C546" s="390"/>
      <c r="D546" s="204" t="s">
        <v>245</v>
      </c>
      <c r="E546" s="204" t="s">
        <v>251</v>
      </c>
      <c r="F546" s="401" t="s">
        <v>424</v>
      </c>
      <c r="G546" s="204"/>
      <c r="H546" s="204"/>
      <c r="I546" s="205">
        <f aca="true" t="shared" si="108" ref="I546:K548">I547</f>
        <v>0</v>
      </c>
      <c r="J546" s="205">
        <f t="shared" si="108"/>
        <v>0</v>
      </c>
      <c r="K546" s="205">
        <f t="shared" si="108"/>
        <v>0</v>
      </c>
      <c r="L546" s="374"/>
      <c r="M546" s="374"/>
      <c r="N546" s="374"/>
    </row>
    <row r="547" spans="2:14" ht="14.25" customHeight="1" hidden="1">
      <c r="B547" s="419" t="s">
        <v>403</v>
      </c>
      <c r="C547" s="393"/>
      <c r="D547" s="204" t="s">
        <v>245</v>
      </c>
      <c r="E547" s="204" t="s">
        <v>251</v>
      </c>
      <c r="F547" s="401" t="s">
        <v>424</v>
      </c>
      <c r="G547" s="204" t="s">
        <v>404</v>
      </c>
      <c r="H547" s="204"/>
      <c r="I547" s="205">
        <f t="shared" si="108"/>
        <v>0</v>
      </c>
      <c r="J547" s="205">
        <f t="shared" si="108"/>
        <v>0</v>
      </c>
      <c r="K547" s="205">
        <f t="shared" si="108"/>
        <v>0</v>
      </c>
      <c r="L547" s="374"/>
      <c r="M547" s="374"/>
      <c r="N547" s="374"/>
    </row>
    <row r="548" spans="2:14" ht="12.75" customHeight="1" hidden="1">
      <c r="B548" s="419" t="s">
        <v>194</v>
      </c>
      <c r="C548" s="390"/>
      <c r="D548" s="204" t="s">
        <v>245</v>
      </c>
      <c r="E548" s="204" t="s">
        <v>251</v>
      </c>
      <c r="F548" s="401" t="s">
        <v>424</v>
      </c>
      <c r="G548" s="204" t="s">
        <v>422</v>
      </c>
      <c r="H548" s="204"/>
      <c r="I548" s="205">
        <f t="shared" si="108"/>
        <v>0</v>
      </c>
      <c r="J548" s="205">
        <f t="shared" si="108"/>
        <v>0</v>
      </c>
      <c r="K548" s="205">
        <f t="shared" si="108"/>
        <v>0</v>
      </c>
      <c r="L548" s="374"/>
      <c r="M548" s="374"/>
      <c r="N548" s="374"/>
    </row>
    <row r="549" spans="2:14" ht="12.75" customHeight="1" hidden="1">
      <c r="B549" s="206" t="s">
        <v>315</v>
      </c>
      <c r="C549" s="390"/>
      <c r="D549" s="204" t="s">
        <v>245</v>
      </c>
      <c r="E549" s="204" t="s">
        <v>251</v>
      </c>
      <c r="F549" s="401" t="s">
        <v>424</v>
      </c>
      <c r="G549" s="204" t="s">
        <v>422</v>
      </c>
      <c r="H549" s="204" t="s">
        <v>339</v>
      </c>
      <c r="I549" s="205"/>
      <c r="J549" s="205"/>
      <c r="K549" s="205"/>
      <c r="L549" s="374"/>
      <c r="M549" s="374"/>
      <c r="N549" s="374"/>
    </row>
    <row r="550" spans="2:14" ht="14.25" customHeight="1">
      <c r="B550" s="428" t="s">
        <v>425</v>
      </c>
      <c r="C550" s="390"/>
      <c r="D550" s="204" t="s">
        <v>245</v>
      </c>
      <c r="E550" s="204" t="s">
        <v>251</v>
      </c>
      <c r="F550" s="401" t="s">
        <v>426</v>
      </c>
      <c r="G550" s="204"/>
      <c r="H550" s="204"/>
      <c r="I550" s="205">
        <f aca="true" t="shared" si="109" ref="I550:K552">I551</f>
        <v>4000</v>
      </c>
      <c r="J550" s="205">
        <f t="shared" si="109"/>
        <v>1000</v>
      </c>
      <c r="K550" s="205">
        <f t="shared" si="109"/>
        <v>2000</v>
      </c>
      <c r="L550" s="374"/>
      <c r="M550" s="374"/>
      <c r="N550" s="374"/>
    </row>
    <row r="551" spans="2:14" ht="12.75" customHeight="1">
      <c r="B551" s="419" t="s">
        <v>403</v>
      </c>
      <c r="C551" s="393"/>
      <c r="D551" s="204" t="s">
        <v>245</v>
      </c>
      <c r="E551" s="204" t="s">
        <v>251</v>
      </c>
      <c r="F551" s="401" t="s">
        <v>426</v>
      </c>
      <c r="G551" s="204" t="s">
        <v>404</v>
      </c>
      <c r="H551" s="204"/>
      <c r="I551" s="205">
        <f t="shared" si="109"/>
        <v>4000</v>
      </c>
      <c r="J551" s="205">
        <f t="shared" si="109"/>
        <v>1000</v>
      </c>
      <c r="K551" s="205">
        <f t="shared" si="109"/>
        <v>2000</v>
      </c>
      <c r="L551" s="374"/>
      <c r="M551" s="374"/>
      <c r="N551" s="374"/>
    </row>
    <row r="552" spans="2:14" ht="12.75" customHeight="1">
      <c r="B552" s="419" t="s">
        <v>194</v>
      </c>
      <c r="C552" s="393"/>
      <c r="D552" s="204" t="s">
        <v>245</v>
      </c>
      <c r="E552" s="204" t="s">
        <v>251</v>
      </c>
      <c r="F552" s="401" t="s">
        <v>426</v>
      </c>
      <c r="G552" s="204" t="s">
        <v>422</v>
      </c>
      <c r="H552" s="204"/>
      <c r="I552" s="205">
        <f t="shared" si="109"/>
        <v>4000</v>
      </c>
      <c r="J552" s="205">
        <f t="shared" si="109"/>
        <v>1000</v>
      </c>
      <c r="K552" s="205">
        <f t="shared" si="109"/>
        <v>2000</v>
      </c>
      <c r="L552" s="374"/>
      <c r="M552" s="374"/>
      <c r="N552" s="374"/>
    </row>
    <row r="553" spans="2:14" ht="14.25" customHeight="1">
      <c r="B553" s="206" t="s">
        <v>315</v>
      </c>
      <c r="C553" s="393"/>
      <c r="D553" s="204" t="s">
        <v>245</v>
      </c>
      <c r="E553" s="204" t="s">
        <v>251</v>
      </c>
      <c r="F553" s="401" t="s">
        <v>426</v>
      </c>
      <c r="G553" s="204" t="s">
        <v>422</v>
      </c>
      <c r="H553" s="204" t="s">
        <v>339</v>
      </c>
      <c r="I553" s="205">
        <v>4000</v>
      </c>
      <c r="J553" s="205">
        <v>1000</v>
      </c>
      <c r="K553" s="205">
        <v>2000</v>
      </c>
      <c r="L553" s="374"/>
      <c r="M553" s="374"/>
      <c r="N553" s="374"/>
    </row>
    <row r="554" spans="2:14" ht="26.25" customHeight="1" hidden="1">
      <c r="B554" s="402" t="s">
        <v>427</v>
      </c>
      <c r="C554" s="408"/>
      <c r="D554" s="204" t="s">
        <v>245</v>
      </c>
      <c r="E554" s="204" t="s">
        <v>251</v>
      </c>
      <c r="F554" s="401" t="s">
        <v>428</v>
      </c>
      <c r="G554" s="204"/>
      <c r="H554" s="204"/>
      <c r="I554" s="205">
        <f aca="true" t="shared" si="110" ref="I554:K556">I555</f>
        <v>0</v>
      </c>
      <c r="J554" s="205">
        <f t="shared" si="110"/>
        <v>0</v>
      </c>
      <c r="K554" s="205">
        <f t="shared" si="110"/>
        <v>0</v>
      </c>
      <c r="L554" s="374"/>
      <c r="M554" s="374"/>
      <c r="N554" s="374"/>
    </row>
    <row r="555" spans="2:14" ht="12.75" customHeight="1" hidden="1">
      <c r="B555" s="211" t="s">
        <v>331</v>
      </c>
      <c r="C555" s="391"/>
      <c r="D555" s="204" t="s">
        <v>245</v>
      </c>
      <c r="E555" s="204" t="s">
        <v>251</v>
      </c>
      <c r="F555" s="401" t="s">
        <v>428</v>
      </c>
      <c r="G555" s="204" t="s">
        <v>332</v>
      </c>
      <c r="H555" s="204"/>
      <c r="I555" s="205">
        <f t="shared" si="110"/>
        <v>0</v>
      </c>
      <c r="J555" s="205">
        <f t="shared" si="110"/>
        <v>0</v>
      </c>
      <c r="K555" s="205">
        <f t="shared" si="110"/>
        <v>0</v>
      </c>
      <c r="L555" s="374"/>
      <c r="M555" s="374"/>
      <c r="N555" s="374"/>
    </row>
    <row r="556" spans="2:14" ht="12.75" customHeight="1" hidden="1">
      <c r="B556" s="211" t="s">
        <v>333</v>
      </c>
      <c r="C556" s="391"/>
      <c r="D556" s="204" t="s">
        <v>245</v>
      </c>
      <c r="E556" s="204" t="s">
        <v>251</v>
      </c>
      <c r="F556" s="401" t="s">
        <v>428</v>
      </c>
      <c r="G556" s="204" t="s">
        <v>334</v>
      </c>
      <c r="H556" s="204"/>
      <c r="I556" s="205">
        <f t="shared" si="110"/>
        <v>0</v>
      </c>
      <c r="J556" s="205">
        <f t="shared" si="110"/>
        <v>0</v>
      </c>
      <c r="K556" s="205">
        <f t="shared" si="110"/>
        <v>0</v>
      </c>
      <c r="L556" s="374"/>
      <c r="M556" s="374"/>
      <c r="N556" s="374"/>
    </row>
    <row r="557" spans="2:14" ht="12.75" customHeight="1" hidden="1">
      <c r="B557" s="206" t="s">
        <v>315</v>
      </c>
      <c r="C557" s="391"/>
      <c r="D557" s="204" t="s">
        <v>245</v>
      </c>
      <c r="E557" s="204" t="s">
        <v>251</v>
      </c>
      <c r="F557" s="401" t="s">
        <v>428</v>
      </c>
      <c r="G557" s="204" t="s">
        <v>334</v>
      </c>
      <c r="H557" s="204" t="s">
        <v>339</v>
      </c>
      <c r="I557" s="205"/>
      <c r="J557" s="205"/>
      <c r="K557" s="205"/>
      <c r="L557" s="374"/>
      <c r="M557" s="374"/>
      <c r="N557" s="374"/>
    </row>
    <row r="558" spans="2:14" ht="12.75" customHeight="1">
      <c r="B558" s="388" t="s">
        <v>252</v>
      </c>
      <c r="C558" s="391"/>
      <c r="D558" s="224" t="s">
        <v>253</v>
      </c>
      <c r="E558" s="204"/>
      <c r="F558" s="204"/>
      <c r="G558" s="204"/>
      <c r="H558" s="244"/>
      <c r="I558" s="332">
        <f>I559+I581</f>
        <v>1600</v>
      </c>
      <c r="J558" s="332">
        <f>J559+J581</f>
        <v>0</v>
      </c>
      <c r="K558" s="332">
        <f>K559+K581</f>
        <v>0</v>
      </c>
      <c r="L558" s="374"/>
      <c r="M558" s="374"/>
      <c r="N558" s="374"/>
    </row>
    <row r="559" spans="2:14" ht="14.25" customHeight="1">
      <c r="B559" s="406" t="s">
        <v>256</v>
      </c>
      <c r="C559" s="398"/>
      <c r="D559" s="203" t="s">
        <v>253</v>
      </c>
      <c r="E559" s="203" t="s">
        <v>257</v>
      </c>
      <c r="F559" s="204"/>
      <c r="G559" s="204"/>
      <c r="H559" s="204"/>
      <c r="I559" s="205">
        <f>I560+I577</f>
        <v>1000</v>
      </c>
      <c r="J559" s="205">
        <f>J560+J577</f>
        <v>0</v>
      </c>
      <c r="K559" s="205">
        <f>K560+K577</f>
        <v>0</v>
      </c>
      <c r="L559" s="374"/>
      <c r="M559" s="374"/>
      <c r="N559" s="374"/>
    </row>
    <row r="560" spans="2:14" ht="26.25" customHeight="1">
      <c r="B560" s="292" t="s">
        <v>451</v>
      </c>
      <c r="C560" s="393"/>
      <c r="D560" s="204" t="s">
        <v>253</v>
      </c>
      <c r="E560" s="204" t="s">
        <v>257</v>
      </c>
      <c r="F560" s="209" t="s">
        <v>452</v>
      </c>
      <c r="G560" s="204"/>
      <c r="H560" s="204"/>
      <c r="I560" s="205">
        <f>I561+I565+I569+I573</f>
        <v>1000</v>
      </c>
      <c r="J560" s="205">
        <f>J561+J565+J569+J573</f>
        <v>0</v>
      </c>
      <c r="K560" s="205">
        <f>K561+K565+K569+K573</f>
        <v>0</v>
      </c>
      <c r="L560" s="374"/>
      <c r="M560" s="374"/>
      <c r="N560" s="374"/>
    </row>
    <row r="561" spans="2:14" ht="12.75" customHeight="1" hidden="1">
      <c r="B561" s="269" t="s">
        <v>453</v>
      </c>
      <c r="C561" s="393"/>
      <c r="D561" s="204" t="s">
        <v>253</v>
      </c>
      <c r="E561" s="204" t="s">
        <v>257</v>
      </c>
      <c r="F561" s="209" t="s">
        <v>454</v>
      </c>
      <c r="G561" s="204"/>
      <c r="H561" s="204"/>
      <c r="I561" s="205">
        <f aca="true" t="shared" si="111" ref="I561:K563">I562</f>
        <v>0</v>
      </c>
      <c r="J561" s="205">
        <f t="shared" si="111"/>
        <v>0</v>
      </c>
      <c r="K561" s="205">
        <f t="shared" si="111"/>
        <v>0</v>
      </c>
      <c r="L561" s="374"/>
      <c r="M561" s="374"/>
      <c r="N561" s="374"/>
    </row>
    <row r="562" spans="2:14" ht="14.25" customHeight="1" hidden="1">
      <c r="B562" s="211" t="s">
        <v>331</v>
      </c>
      <c r="C562" s="393"/>
      <c r="D562" s="204" t="s">
        <v>253</v>
      </c>
      <c r="E562" s="204" t="s">
        <v>257</v>
      </c>
      <c r="F562" s="209" t="s">
        <v>454</v>
      </c>
      <c r="G562" s="204" t="s">
        <v>332</v>
      </c>
      <c r="H562" s="436"/>
      <c r="I562" s="205">
        <f t="shared" si="111"/>
        <v>0</v>
      </c>
      <c r="J562" s="205">
        <f t="shared" si="111"/>
        <v>0</v>
      </c>
      <c r="K562" s="205">
        <f t="shared" si="111"/>
        <v>0</v>
      </c>
      <c r="L562" s="374"/>
      <c r="M562" s="374"/>
      <c r="N562" s="374"/>
    </row>
    <row r="563" spans="2:14" ht="12.75" customHeight="1" hidden="1">
      <c r="B563" s="211" t="s">
        <v>333</v>
      </c>
      <c r="C563" s="393"/>
      <c r="D563" s="204" t="s">
        <v>253</v>
      </c>
      <c r="E563" s="204" t="s">
        <v>257</v>
      </c>
      <c r="F563" s="209" t="s">
        <v>454</v>
      </c>
      <c r="G563" s="204" t="s">
        <v>334</v>
      </c>
      <c r="H563" s="204"/>
      <c r="I563" s="205">
        <f t="shared" si="111"/>
        <v>0</v>
      </c>
      <c r="J563" s="205">
        <f t="shared" si="111"/>
        <v>0</v>
      </c>
      <c r="K563" s="205">
        <f t="shared" si="111"/>
        <v>0</v>
      </c>
      <c r="L563" s="374"/>
      <c r="M563" s="374"/>
      <c r="N563" s="374"/>
    </row>
    <row r="564" spans="2:14" ht="14.25" customHeight="1" hidden="1">
      <c r="B564" s="206" t="s">
        <v>315</v>
      </c>
      <c r="C564" s="393"/>
      <c r="D564" s="204" t="s">
        <v>253</v>
      </c>
      <c r="E564" s="204" t="s">
        <v>257</v>
      </c>
      <c r="F564" s="209" t="s">
        <v>454</v>
      </c>
      <c r="G564" s="204" t="s">
        <v>334</v>
      </c>
      <c r="H564" s="204">
        <v>2</v>
      </c>
      <c r="I564" s="205"/>
      <c r="J564" s="205"/>
      <c r="K564" s="205"/>
      <c r="L564" s="374"/>
      <c r="M564" s="374"/>
      <c r="N564" s="374"/>
    </row>
    <row r="565" spans="2:14" ht="12.75" customHeight="1">
      <c r="B565" s="269" t="s">
        <v>455</v>
      </c>
      <c r="C565" s="390"/>
      <c r="D565" s="204" t="s">
        <v>253</v>
      </c>
      <c r="E565" s="204" t="s">
        <v>257</v>
      </c>
      <c r="F565" s="209" t="s">
        <v>456</v>
      </c>
      <c r="G565" s="204"/>
      <c r="H565" s="204"/>
      <c r="I565" s="205">
        <f aca="true" t="shared" si="112" ref="I565:K567">I566</f>
        <v>1000</v>
      </c>
      <c r="J565" s="205">
        <f t="shared" si="112"/>
        <v>0</v>
      </c>
      <c r="K565" s="205">
        <f t="shared" si="112"/>
        <v>0</v>
      </c>
      <c r="L565" s="374"/>
      <c r="M565" s="374"/>
      <c r="N565" s="374"/>
    </row>
    <row r="566" spans="2:14" ht="12.75" customHeight="1">
      <c r="B566" s="211" t="s">
        <v>331</v>
      </c>
      <c r="C566" s="390"/>
      <c r="D566" s="204" t="s">
        <v>253</v>
      </c>
      <c r="E566" s="204" t="s">
        <v>257</v>
      </c>
      <c r="F566" s="209" t="s">
        <v>456</v>
      </c>
      <c r="G566" s="204" t="s">
        <v>404</v>
      </c>
      <c r="H566" s="204"/>
      <c r="I566" s="205">
        <f t="shared" si="112"/>
        <v>1000</v>
      </c>
      <c r="J566" s="205">
        <f t="shared" si="112"/>
        <v>0</v>
      </c>
      <c r="K566" s="205">
        <f t="shared" si="112"/>
        <v>0</v>
      </c>
      <c r="L566" s="374"/>
      <c r="M566" s="374"/>
      <c r="N566" s="374"/>
    </row>
    <row r="567" spans="2:14" ht="14.25" customHeight="1">
      <c r="B567" s="211" t="s">
        <v>333</v>
      </c>
      <c r="C567" s="393"/>
      <c r="D567" s="204" t="s">
        <v>253</v>
      </c>
      <c r="E567" s="204" t="s">
        <v>257</v>
      </c>
      <c r="F567" s="209" t="s">
        <v>456</v>
      </c>
      <c r="G567" s="204" t="s">
        <v>422</v>
      </c>
      <c r="H567" s="204"/>
      <c r="I567" s="205">
        <f t="shared" si="112"/>
        <v>1000</v>
      </c>
      <c r="J567" s="205">
        <f t="shared" si="112"/>
        <v>0</v>
      </c>
      <c r="K567" s="205">
        <f t="shared" si="112"/>
        <v>0</v>
      </c>
      <c r="L567" s="374"/>
      <c r="M567" s="374"/>
      <c r="N567" s="374"/>
    </row>
    <row r="568" spans="2:14" ht="12.75" customHeight="1">
      <c r="B568" s="206" t="s">
        <v>315</v>
      </c>
      <c r="C568" s="390"/>
      <c r="D568" s="204" t="s">
        <v>253</v>
      </c>
      <c r="E568" s="204" t="s">
        <v>257</v>
      </c>
      <c r="F568" s="209" t="s">
        <v>456</v>
      </c>
      <c r="G568" s="204" t="s">
        <v>422</v>
      </c>
      <c r="H568" s="204" t="s">
        <v>339</v>
      </c>
      <c r="I568" s="205">
        <v>1000</v>
      </c>
      <c r="J568" s="205"/>
      <c r="K568" s="205"/>
      <c r="L568" s="374"/>
      <c r="M568" s="374"/>
      <c r="N568" s="374"/>
    </row>
    <row r="569" spans="2:14" ht="12.75" customHeight="1" hidden="1">
      <c r="B569" s="269" t="s">
        <v>458</v>
      </c>
      <c r="C569" s="390"/>
      <c r="D569" s="204" t="s">
        <v>253</v>
      </c>
      <c r="E569" s="204" t="s">
        <v>257</v>
      </c>
      <c r="F569" s="209" t="s">
        <v>459</v>
      </c>
      <c r="G569" s="204"/>
      <c r="H569" s="204"/>
      <c r="I569" s="205">
        <f aca="true" t="shared" si="113" ref="I569:K571">I570</f>
        <v>0</v>
      </c>
      <c r="J569" s="205">
        <f t="shared" si="113"/>
        <v>0</v>
      </c>
      <c r="K569" s="205">
        <f t="shared" si="113"/>
        <v>0</v>
      </c>
      <c r="L569" s="374"/>
      <c r="M569" s="374"/>
      <c r="N569" s="374"/>
    </row>
    <row r="570" spans="2:14" ht="12.75" customHeight="1" hidden="1">
      <c r="B570" s="211" t="s">
        <v>331</v>
      </c>
      <c r="C570" s="390"/>
      <c r="D570" s="204" t="s">
        <v>253</v>
      </c>
      <c r="E570" s="204" t="s">
        <v>257</v>
      </c>
      <c r="F570" s="209" t="s">
        <v>459</v>
      </c>
      <c r="G570" s="204" t="s">
        <v>332</v>
      </c>
      <c r="H570" s="204"/>
      <c r="I570" s="205">
        <f t="shared" si="113"/>
        <v>0</v>
      </c>
      <c r="J570" s="205">
        <f t="shared" si="113"/>
        <v>0</v>
      </c>
      <c r="K570" s="205">
        <f t="shared" si="113"/>
        <v>0</v>
      </c>
      <c r="L570" s="374"/>
      <c r="M570" s="374"/>
      <c r="N570" s="374"/>
    </row>
    <row r="571" spans="2:14" ht="12.75" customHeight="1" hidden="1">
      <c r="B571" s="211" t="s">
        <v>333</v>
      </c>
      <c r="C571" s="390"/>
      <c r="D571" s="204" t="s">
        <v>253</v>
      </c>
      <c r="E571" s="204" t="s">
        <v>257</v>
      </c>
      <c r="F571" s="209" t="s">
        <v>459</v>
      </c>
      <c r="G571" s="204" t="s">
        <v>334</v>
      </c>
      <c r="H571" s="204"/>
      <c r="I571" s="205">
        <f t="shared" si="113"/>
        <v>0</v>
      </c>
      <c r="J571" s="205">
        <f t="shared" si="113"/>
        <v>0</v>
      </c>
      <c r="K571" s="205">
        <f t="shared" si="113"/>
        <v>0</v>
      </c>
      <c r="L571" s="374"/>
      <c r="M571" s="374"/>
      <c r="N571" s="374"/>
    </row>
    <row r="572" spans="2:14" ht="12.75" customHeight="1" hidden="1">
      <c r="B572" s="206" t="s">
        <v>315</v>
      </c>
      <c r="C572" s="390"/>
      <c r="D572" s="204" t="s">
        <v>253</v>
      </c>
      <c r="E572" s="204" t="s">
        <v>257</v>
      </c>
      <c r="F572" s="209" t="s">
        <v>459</v>
      </c>
      <c r="G572" s="204" t="s">
        <v>334</v>
      </c>
      <c r="H572" s="204" t="s">
        <v>339</v>
      </c>
      <c r="I572" s="205"/>
      <c r="J572" s="205"/>
      <c r="K572" s="205"/>
      <c r="L572" s="374"/>
      <c r="M572" s="374"/>
      <c r="N572" s="374"/>
    </row>
    <row r="573" spans="2:14" ht="14.25" customHeight="1" hidden="1">
      <c r="B573" s="269" t="s">
        <v>460</v>
      </c>
      <c r="C573" s="393"/>
      <c r="D573" s="204" t="s">
        <v>253</v>
      </c>
      <c r="E573" s="204" t="s">
        <v>257</v>
      </c>
      <c r="F573" s="209" t="s">
        <v>461</v>
      </c>
      <c r="G573" s="204"/>
      <c r="H573" s="204"/>
      <c r="I573" s="205">
        <f aca="true" t="shared" si="114" ref="I573:K575">I574</f>
        <v>0</v>
      </c>
      <c r="J573" s="205">
        <f t="shared" si="114"/>
        <v>0</v>
      </c>
      <c r="K573" s="205">
        <f t="shared" si="114"/>
        <v>0</v>
      </c>
      <c r="L573" s="374"/>
      <c r="M573" s="374"/>
      <c r="N573" s="374"/>
    </row>
    <row r="574" spans="2:14" ht="12.75" customHeight="1" hidden="1">
      <c r="B574" s="211" t="s">
        <v>331</v>
      </c>
      <c r="C574" s="393"/>
      <c r="D574" s="204" t="s">
        <v>253</v>
      </c>
      <c r="E574" s="204" t="s">
        <v>257</v>
      </c>
      <c r="F574" s="209" t="s">
        <v>461</v>
      </c>
      <c r="G574" s="204" t="s">
        <v>332</v>
      </c>
      <c r="H574" s="204"/>
      <c r="I574" s="205">
        <f t="shared" si="114"/>
        <v>0</v>
      </c>
      <c r="J574" s="205">
        <f t="shared" si="114"/>
        <v>0</v>
      </c>
      <c r="K574" s="205">
        <f t="shared" si="114"/>
        <v>0</v>
      </c>
      <c r="L574" s="374"/>
      <c r="M574" s="374"/>
      <c r="N574" s="374"/>
    </row>
    <row r="575" spans="2:14" ht="12.75" customHeight="1" hidden="1">
      <c r="B575" s="211" t="s">
        <v>333</v>
      </c>
      <c r="C575" s="393"/>
      <c r="D575" s="204" t="s">
        <v>253</v>
      </c>
      <c r="E575" s="204" t="s">
        <v>257</v>
      </c>
      <c r="F575" s="209" t="s">
        <v>461</v>
      </c>
      <c r="G575" s="204" t="s">
        <v>334</v>
      </c>
      <c r="H575" s="204"/>
      <c r="I575" s="205">
        <f t="shared" si="114"/>
        <v>0</v>
      </c>
      <c r="J575" s="205">
        <f t="shared" si="114"/>
        <v>0</v>
      </c>
      <c r="K575" s="205">
        <f t="shared" si="114"/>
        <v>0</v>
      </c>
      <c r="L575" s="374"/>
      <c r="M575" s="374"/>
      <c r="N575" s="374"/>
    </row>
    <row r="576" spans="2:14" ht="12.75" customHeight="1" hidden="1">
      <c r="B576" s="206" t="s">
        <v>315</v>
      </c>
      <c r="C576" s="398"/>
      <c r="D576" s="204" t="s">
        <v>253</v>
      </c>
      <c r="E576" s="204" t="s">
        <v>257</v>
      </c>
      <c r="F576" s="209" t="s">
        <v>461</v>
      </c>
      <c r="G576" s="204" t="s">
        <v>334</v>
      </c>
      <c r="H576" s="204" t="s">
        <v>339</v>
      </c>
      <c r="I576" s="205"/>
      <c r="J576" s="205"/>
      <c r="K576" s="205"/>
      <c r="L576" s="374"/>
      <c r="M576" s="374"/>
      <c r="N576" s="374"/>
    </row>
    <row r="577" spans="2:14" ht="42.75" hidden="1">
      <c r="B577" s="210" t="s">
        <v>471</v>
      </c>
      <c r="C577" s="393"/>
      <c r="D577" s="204" t="s">
        <v>253</v>
      </c>
      <c r="E577" s="204" t="s">
        <v>257</v>
      </c>
      <c r="F577" s="209" t="s">
        <v>472</v>
      </c>
      <c r="G577" s="204"/>
      <c r="H577" s="204"/>
      <c r="I577" s="205">
        <f aca="true" t="shared" si="115" ref="I577:K579">I578</f>
        <v>0</v>
      </c>
      <c r="J577" s="205">
        <f t="shared" si="115"/>
        <v>0</v>
      </c>
      <c r="K577" s="205">
        <f t="shared" si="115"/>
        <v>0</v>
      </c>
      <c r="L577" s="374"/>
      <c r="M577" s="374"/>
      <c r="N577" s="374"/>
    </row>
    <row r="578" spans="2:14" ht="12.75" customHeight="1" hidden="1">
      <c r="B578" s="210" t="s">
        <v>403</v>
      </c>
      <c r="C578" s="390"/>
      <c r="D578" s="204" t="s">
        <v>253</v>
      </c>
      <c r="E578" s="204" t="s">
        <v>257</v>
      </c>
      <c r="F578" s="209" t="s">
        <v>472</v>
      </c>
      <c r="G578" s="204" t="s">
        <v>404</v>
      </c>
      <c r="H578" s="204"/>
      <c r="I578" s="205">
        <f t="shared" si="115"/>
        <v>0</v>
      </c>
      <c r="J578" s="205">
        <f t="shared" si="115"/>
        <v>0</v>
      </c>
      <c r="K578" s="205">
        <f t="shared" si="115"/>
        <v>0</v>
      </c>
      <c r="L578" s="374"/>
      <c r="M578" s="374"/>
      <c r="N578" s="374"/>
    </row>
    <row r="579" spans="2:14" ht="12.75" customHeight="1" hidden="1">
      <c r="B579" s="206" t="s">
        <v>194</v>
      </c>
      <c r="C579" s="390"/>
      <c r="D579" s="204" t="s">
        <v>253</v>
      </c>
      <c r="E579" s="204" t="s">
        <v>257</v>
      </c>
      <c r="F579" s="209" t="s">
        <v>472</v>
      </c>
      <c r="G579" s="204" t="s">
        <v>422</v>
      </c>
      <c r="H579" s="204"/>
      <c r="I579" s="205">
        <f t="shared" si="115"/>
        <v>0</v>
      </c>
      <c r="J579" s="205">
        <f t="shared" si="115"/>
        <v>0</v>
      </c>
      <c r="K579" s="205">
        <f t="shared" si="115"/>
        <v>0</v>
      </c>
      <c r="L579" s="374"/>
      <c r="M579" s="374"/>
      <c r="N579" s="374"/>
    </row>
    <row r="580" spans="2:14" ht="14.25" customHeight="1" hidden="1">
      <c r="B580" s="211" t="s">
        <v>316</v>
      </c>
      <c r="C580" s="393"/>
      <c r="D580" s="204" t="s">
        <v>253</v>
      </c>
      <c r="E580" s="204" t="s">
        <v>257</v>
      </c>
      <c r="F580" s="209" t="s">
        <v>472</v>
      </c>
      <c r="G580" s="204" t="s">
        <v>422</v>
      </c>
      <c r="H580" s="204" t="s">
        <v>377</v>
      </c>
      <c r="I580" s="205"/>
      <c r="J580" s="205"/>
      <c r="K580" s="205"/>
      <c r="L580" s="374"/>
      <c r="M580" s="374"/>
      <c r="N580" s="374"/>
    </row>
    <row r="581" spans="2:14" ht="12.75" customHeight="1">
      <c r="B581" s="440" t="s">
        <v>258</v>
      </c>
      <c r="C581" s="393"/>
      <c r="D581" s="203" t="s">
        <v>253</v>
      </c>
      <c r="E581" s="203" t="s">
        <v>259</v>
      </c>
      <c r="F581" s="278"/>
      <c r="G581" s="204"/>
      <c r="H581" s="204"/>
      <c r="I581" s="205">
        <f>I582+I589</f>
        <v>600</v>
      </c>
      <c r="J581" s="205">
        <f>J582+J589</f>
        <v>0</v>
      </c>
      <c r="K581" s="205">
        <f>K582+K589</f>
        <v>0</v>
      </c>
      <c r="L581" s="374"/>
      <c r="M581" s="374"/>
      <c r="N581" s="374"/>
    </row>
    <row r="582" spans="2:14" ht="16.5" customHeight="1">
      <c r="B582" s="464" t="s">
        <v>492</v>
      </c>
      <c r="C582" s="393"/>
      <c r="D582" s="204" t="s">
        <v>253</v>
      </c>
      <c r="E582" s="204" t="s">
        <v>259</v>
      </c>
      <c r="F582" s="209" t="s">
        <v>493</v>
      </c>
      <c r="G582" s="204"/>
      <c r="H582" s="204"/>
      <c r="I582" s="205">
        <f aca="true" t="shared" si="116" ref="I582:K584">I583</f>
        <v>100</v>
      </c>
      <c r="J582" s="205">
        <f t="shared" si="116"/>
        <v>0</v>
      </c>
      <c r="K582" s="205">
        <f t="shared" si="116"/>
        <v>0</v>
      </c>
      <c r="L582" s="374"/>
      <c r="M582" s="374"/>
      <c r="N582" s="374"/>
    </row>
    <row r="583" spans="2:14" ht="16.5" customHeight="1">
      <c r="B583" s="465" t="s">
        <v>494</v>
      </c>
      <c r="C583" s="393"/>
      <c r="D583" s="204" t="s">
        <v>253</v>
      </c>
      <c r="E583" s="204" t="s">
        <v>259</v>
      </c>
      <c r="F583" s="209" t="s">
        <v>493</v>
      </c>
      <c r="G583" s="204" t="s">
        <v>404</v>
      </c>
      <c r="H583" s="204"/>
      <c r="I583" s="205">
        <f t="shared" si="116"/>
        <v>100</v>
      </c>
      <c r="J583" s="205">
        <f t="shared" si="116"/>
        <v>0</v>
      </c>
      <c r="K583" s="205">
        <f t="shared" si="116"/>
        <v>0</v>
      </c>
      <c r="L583" s="374"/>
      <c r="M583" s="374"/>
      <c r="N583" s="374"/>
    </row>
    <row r="584" spans="2:14" ht="16.5" customHeight="1">
      <c r="B584" s="465" t="s">
        <v>495</v>
      </c>
      <c r="C584" s="393"/>
      <c r="D584" s="204" t="s">
        <v>253</v>
      </c>
      <c r="E584" s="204" t="s">
        <v>259</v>
      </c>
      <c r="F584" s="209" t="s">
        <v>493</v>
      </c>
      <c r="G584" s="204" t="s">
        <v>422</v>
      </c>
      <c r="H584" s="204"/>
      <c r="I584" s="205">
        <f t="shared" si="116"/>
        <v>100</v>
      </c>
      <c r="J584" s="205">
        <f t="shared" si="116"/>
        <v>0</v>
      </c>
      <c r="K584" s="205">
        <f t="shared" si="116"/>
        <v>0</v>
      </c>
      <c r="L584" s="374"/>
      <c r="M584" s="374"/>
      <c r="N584" s="374"/>
    </row>
    <row r="585" spans="2:14" ht="12.75" customHeight="1">
      <c r="B585" s="302" t="s">
        <v>315</v>
      </c>
      <c r="C585" s="393"/>
      <c r="D585" s="204" t="s">
        <v>253</v>
      </c>
      <c r="E585" s="204" t="s">
        <v>259</v>
      </c>
      <c r="F585" s="209" t="s">
        <v>493</v>
      </c>
      <c r="G585" s="204" t="s">
        <v>422</v>
      </c>
      <c r="H585" s="204" t="s">
        <v>339</v>
      </c>
      <c r="I585" s="205">
        <v>100</v>
      </c>
      <c r="J585" s="205"/>
      <c r="K585" s="205"/>
      <c r="L585" s="374"/>
      <c r="M585" s="374"/>
      <c r="N585" s="374"/>
    </row>
    <row r="586" spans="2:14" ht="28.5" customHeight="1">
      <c r="B586" s="466" t="s">
        <v>496</v>
      </c>
      <c r="C586" s="393"/>
      <c r="D586" s="204" t="s">
        <v>253</v>
      </c>
      <c r="E586" s="204" t="s">
        <v>259</v>
      </c>
      <c r="F586" s="278" t="s">
        <v>489</v>
      </c>
      <c r="G586" s="204"/>
      <c r="H586" s="204"/>
      <c r="I586" s="205">
        <f aca="true" t="shared" si="117" ref="I586:K588">I587</f>
        <v>500</v>
      </c>
      <c r="J586" s="205">
        <f t="shared" si="117"/>
        <v>0</v>
      </c>
      <c r="K586" s="205">
        <f t="shared" si="117"/>
        <v>0</v>
      </c>
      <c r="L586" s="374"/>
      <c r="M586" s="374"/>
      <c r="N586" s="374"/>
    </row>
    <row r="587" spans="2:14" ht="12.75" customHeight="1">
      <c r="B587" s="210" t="s">
        <v>403</v>
      </c>
      <c r="C587" s="393"/>
      <c r="D587" s="204" t="s">
        <v>253</v>
      </c>
      <c r="E587" s="204" t="s">
        <v>259</v>
      </c>
      <c r="F587" s="278" t="s">
        <v>489</v>
      </c>
      <c r="G587" s="204" t="s">
        <v>404</v>
      </c>
      <c r="H587" s="204"/>
      <c r="I587" s="205">
        <f t="shared" si="117"/>
        <v>500</v>
      </c>
      <c r="J587" s="205">
        <f t="shared" si="117"/>
        <v>0</v>
      </c>
      <c r="K587" s="205">
        <f t="shared" si="117"/>
        <v>0</v>
      </c>
      <c r="L587" s="374"/>
      <c r="M587" s="374"/>
      <c r="N587" s="374"/>
    </row>
    <row r="588" spans="2:14" ht="14.25" customHeight="1">
      <c r="B588" s="206" t="s">
        <v>194</v>
      </c>
      <c r="C588" s="393"/>
      <c r="D588" s="204" t="s">
        <v>253</v>
      </c>
      <c r="E588" s="204" t="s">
        <v>259</v>
      </c>
      <c r="F588" s="278" t="s">
        <v>489</v>
      </c>
      <c r="G588" s="204" t="s">
        <v>422</v>
      </c>
      <c r="H588" s="204"/>
      <c r="I588" s="205">
        <f t="shared" si="117"/>
        <v>500</v>
      </c>
      <c r="J588" s="205">
        <f t="shared" si="117"/>
        <v>0</v>
      </c>
      <c r="K588" s="205">
        <f t="shared" si="117"/>
        <v>0</v>
      </c>
      <c r="L588" s="374"/>
      <c r="M588" s="374"/>
      <c r="N588" s="374"/>
    </row>
    <row r="589" spans="2:14" ht="12.75" customHeight="1">
      <c r="B589" s="206" t="s">
        <v>315</v>
      </c>
      <c r="C589" s="393"/>
      <c r="D589" s="204" t="s">
        <v>253</v>
      </c>
      <c r="E589" s="204" t="s">
        <v>259</v>
      </c>
      <c r="F589" s="278" t="s">
        <v>489</v>
      </c>
      <c r="G589" s="204" t="s">
        <v>422</v>
      </c>
      <c r="H589" s="204" t="s">
        <v>339</v>
      </c>
      <c r="I589" s="205">
        <v>500</v>
      </c>
      <c r="J589" s="205"/>
      <c r="K589" s="205"/>
      <c r="L589" s="374"/>
      <c r="M589" s="374"/>
      <c r="N589" s="374"/>
    </row>
    <row r="590" spans="2:14" ht="26.25" customHeight="1" hidden="1">
      <c r="B590" s="206" t="s">
        <v>471</v>
      </c>
      <c r="C590" s="393"/>
      <c r="D590" s="204" t="s">
        <v>253</v>
      </c>
      <c r="E590" s="204" t="s">
        <v>259</v>
      </c>
      <c r="F590" s="209" t="s">
        <v>472</v>
      </c>
      <c r="G590" s="204"/>
      <c r="H590" s="204"/>
      <c r="I590" s="205">
        <f aca="true" t="shared" si="118" ref="I590:K592">I591</f>
        <v>0</v>
      </c>
      <c r="J590" s="205">
        <f t="shared" si="118"/>
        <v>0</v>
      </c>
      <c r="K590" s="205">
        <f t="shared" si="118"/>
        <v>0</v>
      </c>
      <c r="L590" s="374"/>
      <c r="M590" s="374"/>
      <c r="N590" s="374"/>
    </row>
    <row r="591" spans="2:14" ht="14.25" customHeight="1" hidden="1">
      <c r="B591" s="211" t="s">
        <v>331</v>
      </c>
      <c r="C591" s="393"/>
      <c r="D591" s="204" t="s">
        <v>253</v>
      </c>
      <c r="E591" s="204" t="s">
        <v>259</v>
      </c>
      <c r="F591" s="209" t="s">
        <v>472</v>
      </c>
      <c r="G591" s="204" t="s">
        <v>332</v>
      </c>
      <c r="H591" s="204"/>
      <c r="I591" s="205">
        <f t="shared" si="118"/>
        <v>0</v>
      </c>
      <c r="J591" s="205">
        <f t="shared" si="118"/>
        <v>0</v>
      </c>
      <c r="K591" s="205">
        <f t="shared" si="118"/>
        <v>0</v>
      </c>
      <c r="L591" s="374"/>
      <c r="M591" s="374"/>
      <c r="N591" s="374"/>
    </row>
    <row r="592" spans="2:14" ht="14.25" customHeight="1" hidden="1">
      <c r="B592" s="211" t="s">
        <v>333</v>
      </c>
      <c r="C592" s="393"/>
      <c r="D592" s="204" t="s">
        <v>253</v>
      </c>
      <c r="E592" s="204" t="s">
        <v>259</v>
      </c>
      <c r="F592" s="209" t="s">
        <v>472</v>
      </c>
      <c r="G592" s="204" t="s">
        <v>334</v>
      </c>
      <c r="H592" s="204"/>
      <c r="I592" s="205">
        <f t="shared" si="118"/>
        <v>0</v>
      </c>
      <c r="J592" s="205">
        <f t="shared" si="118"/>
        <v>0</v>
      </c>
      <c r="K592" s="205">
        <f t="shared" si="118"/>
        <v>0</v>
      </c>
      <c r="L592" s="374"/>
      <c r="M592" s="374"/>
      <c r="N592" s="374"/>
    </row>
    <row r="593" spans="2:14" ht="14.25" customHeight="1" hidden="1">
      <c r="B593" s="211" t="s">
        <v>316</v>
      </c>
      <c r="C593" s="393"/>
      <c r="D593" s="204" t="s">
        <v>253</v>
      </c>
      <c r="E593" s="204" t="s">
        <v>259</v>
      </c>
      <c r="F593" s="209" t="s">
        <v>472</v>
      </c>
      <c r="G593" s="204" t="s">
        <v>334</v>
      </c>
      <c r="H593" s="204" t="s">
        <v>377</v>
      </c>
      <c r="I593" s="205"/>
      <c r="J593" s="205"/>
      <c r="K593" s="205"/>
      <c r="L593" s="374"/>
      <c r="M593" s="374"/>
      <c r="N593" s="374"/>
    </row>
    <row r="594" spans="2:14" ht="14.25" customHeight="1">
      <c r="B594" s="388" t="s">
        <v>278</v>
      </c>
      <c r="C594" s="467"/>
      <c r="D594" s="224" t="s">
        <v>279</v>
      </c>
      <c r="E594" s="309"/>
      <c r="F594" s="309"/>
      <c r="G594" s="204"/>
      <c r="H594" s="204"/>
      <c r="I594" s="332">
        <f aca="true" t="shared" si="119" ref="I594:K598">I595</f>
        <v>102</v>
      </c>
      <c r="J594" s="332">
        <f t="shared" si="119"/>
        <v>0</v>
      </c>
      <c r="K594" s="332">
        <f t="shared" si="119"/>
        <v>0</v>
      </c>
      <c r="L594" s="374"/>
      <c r="M594" s="374"/>
      <c r="N594" s="374"/>
    </row>
    <row r="595" spans="2:14" ht="14.25" customHeight="1">
      <c r="B595" s="399" t="s">
        <v>280</v>
      </c>
      <c r="C595" s="393"/>
      <c r="D595" s="203" t="s">
        <v>279</v>
      </c>
      <c r="E595" s="203" t="s">
        <v>281</v>
      </c>
      <c r="F595" s="241"/>
      <c r="G595" s="204"/>
      <c r="H595" s="204"/>
      <c r="I595" s="205">
        <f t="shared" si="119"/>
        <v>102</v>
      </c>
      <c r="J595" s="205">
        <f t="shared" si="119"/>
        <v>0</v>
      </c>
      <c r="K595" s="205">
        <f t="shared" si="119"/>
        <v>0</v>
      </c>
      <c r="L595" s="374"/>
      <c r="M595" s="374"/>
      <c r="N595" s="374"/>
    </row>
    <row r="596" spans="2:14" ht="28.5" customHeight="1">
      <c r="B596" s="206" t="s">
        <v>471</v>
      </c>
      <c r="C596" s="393"/>
      <c r="D596" s="204" t="s">
        <v>279</v>
      </c>
      <c r="E596" s="204" t="s">
        <v>281</v>
      </c>
      <c r="F596" s="209" t="s">
        <v>472</v>
      </c>
      <c r="G596" s="204"/>
      <c r="H596" s="204"/>
      <c r="I596" s="205">
        <f t="shared" si="119"/>
        <v>102</v>
      </c>
      <c r="J596" s="205">
        <f t="shared" si="119"/>
        <v>0</v>
      </c>
      <c r="K596" s="205">
        <f t="shared" si="119"/>
        <v>0</v>
      </c>
      <c r="L596" s="374"/>
      <c r="M596" s="374"/>
      <c r="N596" s="374"/>
    </row>
    <row r="597" spans="2:14" ht="14.25" customHeight="1">
      <c r="B597" s="210" t="s">
        <v>403</v>
      </c>
      <c r="C597" s="390"/>
      <c r="D597" s="204" t="s">
        <v>279</v>
      </c>
      <c r="E597" s="204" t="s">
        <v>281</v>
      </c>
      <c r="F597" s="209" t="s">
        <v>472</v>
      </c>
      <c r="G597" s="204" t="s">
        <v>404</v>
      </c>
      <c r="H597" s="204"/>
      <c r="I597" s="205">
        <f t="shared" si="119"/>
        <v>102</v>
      </c>
      <c r="J597" s="205">
        <f t="shared" si="119"/>
        <v>0</v>
      </c>
      <c r="K597" s="205">
        <f t="shared" si="119"/>
        <v>0</v>
      </c>
      <c r="L597" s="374"/>
      <c r="M597" s="374"/>
      <c r="N597" s="374"/>
    </row>
    <row r="598" spans="2:14" ht="14.25" customHeight="1">
      <c r="B598" s="206" t="s">
        <v>194</v>
      </c>
      <c r="C598" s="390"/>
      <c r="D598" s="204" t="s">
        <v>279</v>
      </c>
      <c r="E598" s="204" t="s">
        <v>281</v>
      </c>
      <c r="F598" s="209" t="s">
        <v>472</v>
      </c>
      <c r="G598" s="204" t="s">
        <v>422</v>
      </c>
      <c r="H598" s="204"/>
      <c r="I598" s="205">
        <f t="shared" si="119"/>
        <v>102</v>
      </c>
      <c r="J598" s="205">
        <f t="shared" si="119"/>
        <v>0</v>
      </c>
      <c r="K598" s="205">
        <f t="shared" si="119"/>
        <v>0</v>
      </c>
      <c r="L598" s="374"/>
      <c r="M598" s="374"/>
      <c r="N598" s="374"/>
    </row>
    <row r="599" spans="2:14" ht="14.25" customHeight="1">
      <c r="B599" s="211" t="s">
        <v>316</v>
      </c>
      <c r="C599" s="393"/>
      <c r="D599" s="204" t="s">
        <v>279</v>
      </c>
      <c r="E599" s="204" t="s">
        <v>281</v>
      </c>
      <c r="F599" s="209" t="s">
        <v>472</v>
      </c>
      <c r="G599" s="204" t="s">
        <v>422</v>
      </c>
      <c r="H599" s="204" t="s">
        <v>377</v>
      </c>
      <c r="I599" s="205">
        <v>102</v>
      </c>
      <c r="J599" s="205"/>
      <c r="K599" s="205"/>
      <c r="L599" s="374"/>
      <c r="M599" s="374"/>
      <c r="N599" s="374"/>
    </row>
    <row r="600" spans="2:14" ht="12.75" customHeight="1">
      <c r="B600" s="468" t="s">
        <v>298</v>
      </c>
      <c r="C600" s="398"/>
      <c r="D600" s="469">
        <v>1300</v>
      </c>
      <c r="E600" s="224"/>
      <c r="F600" s="224"/>
      <c r="G600" s="224"/>
      <c r="H600" s="224"/>
      <c r="I600" s="332">
        <f aca="true" t="shared" si="120" ref="I600:K604">I601</f>
        <v>300</v>
      </c>
      <c r="J600" s="332">
        <f t="shared" si="120"/>
        <v>0</v>
      </c>
      <c r="K600" s="332">
        <f t="shared" si="120"/>
        <v>0</v>
      </c>
      <c r="L600" s="374"/>
      <c r="M600" s="374"/>
      <c r="N600" s="374"/>
    </row>
    <row r="601" spans="2:14" ht="16.5" customHeight="1">
      <c r="B601" s="211" t="s">
        <v>319</v>
      </c>
      <c r="C601" s="393"/>
      <c r="D601" s="309">
        <v>1300</v>
      </c>
      <c r="E601" s="309">
        <v>1301</v>
      </c>
      <c r="F601" s="204" t="s">
        <v>320</v>
      </c>
      <c r="G601" s="397"/>
      <c r="H601" s="397"/>
      <c r="I601" s="205">
        <f t="shared" si="120"/>
        <v>300</v>
      </c>
      <c r="J601" s="205">
        <f t="shared" si="120"/>
        <v>0</v>
      </c>
      <c r="K601" s="205">
        <f t="shared" si="120"/>
        <v>0</v>
      </c>
      <c r="L601" s="374"/>
      <c r="M601" s="374"/>
      <c r="N601" s="374"/>
    </row>
    <row r="602" spans="2:14" ht="12.75" customHeight="1">
      <c r="B602" s="212" t="s">
        <v>697</v>
      </c>
      <c r="C602" s="470"/>
      <c r="D602" s="309">
        <v>1300</v>
      </c>
      <c r="E602" s="309">
        <v>1301</v>
      </c>
      <c r="F602" s="309" t="s">
        <v>698</v>
      </c>
      <c r="G602" s="397"/>
      <c r="H602" s="397"/>
      <c r="I602" s="205">
        <f t="shared" si="120"/>
        <v>300</v>
      </c>
      <c r="J602" s="205">
        <f t="shared" si="120"/>
        <v>0</v>
      </c>
      <c r="K602" s="205">
        <f t="shared" si="120"/>
        <v>0</v>
      </c>
      <c r="L602" s="374"/>
      <c r="M602" s="374"/>
      <c r="N602" s="374"/>
    </row>
    <row r="603" spans="2:14" ht="12.75" customHeight="1">
      <c r="B603" s="212" t="s">
        <v>699</v>
      </c>
      <c r="C603" s="470"/>
      <c r="D603" s="309">
        <v>1300</v>
      </c>
      <c r="E603" s="309">
        <v>1301</v>
      </c>
      <c r="F603" s="309" t="s">
        <v>698</v>
      </c>
      <c r="G603" s="309">
        <v>700</v>
      </c>
      <c r="H603" s="397"/>
      <c r="I603" s="205">
        <f t="shared" si="120"/>
        <v>300</v>
      </c>
      <c r="J603" s="205">
        <f t="shared" si="120"/>
        <v>0</v>
      </c>
      <c r="K603" s="205">
        <f t="shared" si="120"/>
        <v>0</v>
      </c>
      <c r="L603" s="374"/>
      <c r="M603" s="374"/>
      <c r="N603" s="374"/>
    </row>
    <row r="604" spans="2:14" ht="14.25" customHeight="1">
      <c r="B604" s="212" t="s">
        <v>700</v>
      </c>
      <c r="C604" s="470"/>
      <c r="D604" s="309">
        <v>1300</v>
      </c>
      <c r="E604" s="309">
        <v>1301</v>
      </c>
      <c r="F604" s="309" t="s">
        <v>698</v>
      </c>
      <c r="G604" s="309">
        <v>730</v>
      </c>
      <c r="H604" s="397"/>
      <c r="I604" s="205">
        <f t="shared" si="120"/>
        <v>300</v>
      </c>
      <c r="J604" s="205">
        <f t="shared" si="120"/>
        <v>0</v>
      </c>
      <c r="K604" s="205">
        <f t="shared" si="120"/>
        <v>0</v>
      </c>
      <c r="L604" s="374"/>
      <c r="M604" s="374"/>
      <c r="N604" s="374"/>
    </row>
    <row r="605" spans="2:14" ht="12.75" customHeight="1">
      <c r="B605" s="212" t="s">
        <v>315</v>
      </c>
      <c r="C605" s="393"/>
      <c r="D605" s="309">
        <v>1300</v>
      </c>
      <c r="E605" s="309">
        <v>1301</v>
      </c>
      <c r="F605" s="309" t="s">
        <v>698</v>
      </c>
      <c r="G605" s="309">
        <v>730</v>
      </c>
      <c r="H605" s="309">
        <v>2</v>
      </c>
      <c r="I605" s="205">
        <v>300</v>
      </c>
      <c r="J605" s="205"/>
      <c r="K605" s="205"/>
      <c r="L605" s="374"/>
      <c r="M605" s="374"/>
      <c r="N605" s="374"/>
    </row>
    <row r="606" spans="2:14" ht="26.25" customHeight="1">
      <c r="B606" s="292" t="s">
        <v>300</v>
      </c>
      <c r="C606" s="398"/>
      <c r="D606" s="224" t="s">
        <v>301</v>
      </c>
      <c r="E606" s="224"/>
      <c r="F606" s="224"/>
      <c r="G606" s="224"/>
      <c r="H606" s="224"/>
      <c r="I606" s="332">
        <f>I607+I613+I619</f>
        <v>6727.1</v>
      </c>
      <c r="J606" s="332">
        <f>J607+J613+J619</f>
        <v>4727.1</v>
      </c>
      <c r="K606" s="332">
        <f>K607+K613+K619</f>
        <v>4727.1</v>
      </c>
      <c r="L606" s="374"/>
      <c r="M606" s="374"/>
      <c r="N606" s="374"/>
    </row>
    <row r="607" spans="2:14" ht="27.75" customHeight="1">
      <c r="B607" s="202" t="s">
        <v>302</v>
      </c>
      <c r="C607" s="392"/>
      <c r="D607" s="203" t="s">
        <v>301</v>
      </c>
      <c r="E607" s="203" t="s">
        <v>303</v>
      </c>
      <c r="F607" s="204"/>
      <c r="G607" s="204"/>
      <c r="H607" s="204"/>
      <c r="I607" s="205">
        <f aca="true" t="shared" si="121" ref="I607:K611">I608</f>
        <v>4727.1</v>
      </c>
      <c r="J607" s="205">
        <f t="shared" si="121"/>
        <v>4727.1</v>
      </c>
      <c r="K607" s="205">
        <f t="shared" si="121"/>
        <v>4727.1</v>
      </c>
      <c r="L607" s="374"/>
      <c r="M607" s="374"/>
      <c r="N607" s="374"/>
    </row>
    <row r="608" spans="2:14" ht="12.75" customHeight="1">
      <c r="B608" s="211" t="s">
        <v>319</v>
      </c>
      <c r="C608" s="470"/>
      <c r="D608" s="204" t="s">
        <v>301</v>
      </c>
      <c r="E608" s="204" t="s">
        <v>303</v>
      </c>
      <c r="F608" s="204" t="s">
        <v>320</v>
      </c>
      <c r="G608" s="204"/>
      <c r="H608" s="204"/>
      <c r="I608" s="205">
        <f t="shared" si="121"/>
        <v>4727.1</v>
      </c>
      <c r="J608" s="205">
        <f t="shared" si="121"/>
        <v>4727.1</v>
      </c>
      <c r="K608" s="205">
        <f t="shared" si="121"/>
        <v>4727.1</v>
      </c>
      <c r="L608" s="374"/>
      <c r="M608" s="374"/>
      <c r="N608" s="374"/>
    </row>
    <row r="609" spans="2:14" ht="26.25" customHeight="1">
      <c r="B609" s="226" t="s">
        <v>701</v>
      </c>
      <c r="C609" s="470"/>
      <c r="D609" s="204" t="s">
        <v>301</v>
      </c>
      <c r="E609" s="204" t="s">
        <v>303</v>
      </c>
      <c r="F609" s="350" t="s">
        <v>702</v>
      </c>
      <c r="G609" s="204"/>
      <c r="H609" s="204"/>
      <c r="I609" s="205">
        <f t="shared" si="121"/>
        <v>4727.1</v>
      </c>
      <c r="J609" s="205">
        <f t="shared" si="121"/>
        <v>4727.1</v>
      </c>
      <c r="K609" s="205">
        <f t="shared" si="121"/>
        <v>4727.1</v>
      </c>
      <c r="L609" s="374"/>
      <c r="M609" s="374"/>
      <c r="N609" s="374"/>
    </row>
    <row r="610" spans="2:14" ht="14.25" customHeight="1">
      <c r="B610" s="210" t="s">
        <v>403</v>
      </c>
      <c r="C610" s="470"/>
      <c r="D610" s="204" t="s">
        <v>301</v>
      </c>
      <c r="E610" s="204" t="s">
        <v>303</v>
      </c>
      <c r="F610" s="350" t="s">
        <v>702</v>
      </c>
      <c r="G610" s="204" t="s">
        <v>404</v>
      </c>
      <c r="H610" s="204"/>
      <c r="I610" s="205">
        <f t="shared" si="121"/>
        <v>4727.1</v>
      </c>
      <c r="J610" s="205">
        <f t="shared" si="121"/>
        <v>4727.1</v>
      </c>
      <c r="K610" s="205">
        <f t="shared" si="121"/>
        <v>4727.1</v>
      </c>
      <c r="L610" s="374"/>
      <c r="M610" s="374"/>
      <c r="N610" s="374"/>
    </row>
    <row r="611" spans="2:14" ht="12.75" customHeight="1">
      <c r="B611" s="352" t="s">
        <v>703</v>
      </c>
      <c r="C611" s="408"/>
      <c r="D611" s="204" t="s">
        <v>301</v>
      </c>
      <c r="E611" s="204" t="s">
        <v>303</v>
      </c>
      <c r="F611" s="350" t="s">
        <v>702</v>
      </c>
      <c r="G611" s="204" t="s">
        <v>704</v>
      </c>
      <c r="H611" s="204"/>
      <c r="I611" s="205">
        <f t="shared" si="121"/>
        <v>4727.1</v>
      </c>
      <c r="J611" s="205">
        <f t="shared" si="121"/>
        <v>4727.1</v>
      </c>
      <c r="K611" s="205">
        <f t="shared" si="121"/>
        <v>4727.1</v>
      </c>
      <c r="L611" s="374"/>
      <c r="M611" s="374"/>
      <c r="N611" s="374"/>
    </row>
    <row r="612" spans="2:14" ht="12.75" customHeight="1">
      <c r="B612" s="352" t="s">
        <v>316</v>
      </c>
      <c r="C612" s="393"/>
      <c r="D612" s="204" t="s">
        <v>301</v>
      </c>
      <c r="E612" s="204" t="s">
        <v>303</v>
      </c>
      <c r="F612" s="350" t="s">
        <v>702</v>
      </c>
      <c r="G612" s="204" t="s">
        <v>704</v>
      </c>
      <c r="H612" s="204">
        <v>3</v>
      </c>
      <c r="I612" s="205">
        <v>4727.1</v>
      </c>
      <c r="J612" s="205">
        <v>4727.1</v>
      </c>
      <c r="K612" s="205">
        <v>4727.1</v>
      </c>
      <c r="L612" s="374"/>
      <c r="M612" s="374"/>
      <c r="N612" s="374"/>
    </row>
    <row r="613" spans="2:14" ht="12.75" customHeight="1" hidden="1">
      <c r="B613" s="471" t="s">
        <v>304</v>
      </c>
      <c r="C613" s="392"/>
      <c r="D613" s="203" t="s">
        <v>301</v>
      </c>
      <c r="E613" s="203" t="s">
        <v>305</v>
      </c>
      <c r="F613" s="203"/>
      <c r="G613" s="203"/>
      <c r="H613" s="203"/>
      <c r="I613" s="243">
        <f aca="true" t="shared" si="122" ref="I613:K617">I614</f>
        <v>0</v>
      </c>
      <c r="J613" s="243">
        <f t="shared" si="122"/>
        <v>0</v>
      </c>
      <c r="K613" s="243">
        <f t="shared" si="122"/>
        <v>0</v>
      </c>
      <c r="L613" s="374"/>
      <c r="M613" s="374"/>
      <c r="N613" s="374"/>
    </row>
    <row r="614" spans="2:14" ht="12.75" customHeight="1" hidden="1">
      <c r="B614" s="307" t="s">
        <v>319</v>
      </c>
      <c r="C614" s="393"/>
      <c r="D614" s="204" t="s">
        <v>301</v>
      </c>
      <c r="E614" s="204" t="s">
        <v>305</v>
      </c>
      <c r="F614" s="204" t="s">
        <v>320</v>
      </c>
      <c r="G614" s="204"/>
      <c r="H614" s="204"/>
      <c r="I614" s="205">
        <f t="shared" si="122"/>
        <v>0</v>
      </c>
      <c r="J614" s="205">
        <f t="shared" si="122"/>
        <v>0</v>
      </c>
      <c r="K614" s="205">
        <f t="shared" si="122"/>
        <v>0</v>
      </c>
      <c r="L614" s="374"/>
      <c r="M614" s="374"/>
      <c r="N614" s="374"/>
    </row>
    <row r="615" spans="2:14" ht="27.75" customHeight="1" hidden="1">
      <c r="B615" s="302" t="s">
        <v>705</v>
      </c>
      <c r="C615" s="393"/>
      <c r="D615" s="204" t="s">
        <v>301</v>
      </c>
      <c r="E615" s="204" t="s">
        <v>305</v>
      </c>
      <c r="F615" s="350" t="s">
        <v>706</v>
      </c>
      <c r="G615" s="204"/>
      <c r="H615" s="204"/>
      <c r="I615" s="205">
        <f t="shared" si="122"/>
        <v>0</v>
      </c>
      <c r="J615" s="205">
        <f t="shared" si="122"/>
        <v>0</v>
      </c>
      <c r="K615" s="205">
        <f t="shared" si="122"/>
        <v>0</v>
      </c>
      <c r="L615" s="374"/>
      <c r="M615" s="374"/>
      <c r="N615" s="374"/>
    </row>
    <row r="616" spans="2:14" ht="12.75" customHeight="1" hidden="1">
      <c r="B616" s="352" t="s">
        <v>403</v>
      </c>
      <c r="C616" s="391"/>
      <c r="D616" s="204" t="s">
        <v>301</v>
      </c>
      <c r="E616" s="204" t="s">
        <v>305</v>
      </c>
      <c r="F616" s="350" t="s">
        <v>706</v>
      </c>
      <c r="G616" s="204" t="s">
        <v>404</v>
      </c>
      <c r="H616" s="204"/>
      <c r="I616" s="205">
        <f t="shared" si="122"/>
        <v>0</v>
      </c>
      <c r="J616" s="205">
        <f t="shared" si="122"/>
        <v>0</v>
      </c>
      <c r="K616" s="205">
        <f t="shared" si="122"/>
        <v>0</v>
      </c>
      <c r="L616" s="374"/>
      <c r="M616" s="374"/>
      <c r="N616" s="374"/>
    </row>
    <row r="617" spans="2:14" ht="14.25" customHeight="1" hidden="1">
      <c r="B617" s="352" t="s">
        <v>703</v>
      </c>
      <c r="C617" s="398"/>
      <c r="D617" s="204" t="s">
        <v>301</v>
      </c>
      <c r="E617" s="204" t="s">
        <v>305</v>
      </c>
      <c r="F617" s="350" t="s">
        <v>706</v>
      </c>
      <c r="G617" s="204" t="s">
        <v>704</v>
      </c>
      <c r="H617" s="204"/>
      <c r="I617" s="205">
        <f t="shared" si="122"/>
        <v>0</v>
      </c>
      <c r="J617" s="205">
        <f t="shared" si="122"/>
        <v>0</v>
      </c>
      <c r="K617" s="205">
        <f t="shared" si="122"/>
        <v>0</v>
      </c>
      <c r="L617" s="374"/>
      <c r="M617" s="374"/>
      <c r="N617" s="374"/>
    </row>
    <row r="618" spans="2:14" ht="12.75" customHeight="1" hidden="1">
      <c r="B618" s="352" t="s">
        <v>315</v>
      </c>
      <c r="C618" s="393"/>
      <c r="D618" s="204" t="s">
        <v>301</v>
      </c>
      <c r="E618" s="204" t="s">
        <v>305</v>
      </c>
      <c r="F618" s="350" t="s">
        <v>706</v>
      </c>
      <c r="G618" s="204" t="s">
        <v>704</v>
      </c>
      <c r="H618" s="204">
        <v>2</v>
      </c>
      <c r="I618" s="205"/>
      <c r="J618" s="205"/>
      <c r="K618" s="205"/>
      <c r="L618" s="374"/>
      <c r="M618" s="374"/>
      <c r="N618" s="374"/>
    </row>
    <row r="619" spans="2:14" ht="14.25">
      <c r="B619" s="346" t="s">
        <v>306</v>
      </c>
      <c r="C619" s="393"/>
      <c r="D619" s="203" t="s">
        <v>301</v>
      </c>
      <c r="E619" s="203" t="s">
        <v>307</v>
      </c>
      <c r="F619" s="347"/>
      <c r="G619" s="203"/>
      <c r="H619" s="203"/>
      <c r="I619" s="243">
        <f aca="true" t="shared" si="123" ref="I619:K623">I620</f>
        <v>2000</v>
      </c>
      <c r="J619" s="243">
        <f t="shared" si="123"/>
        <v>0</v>
      </c>
      <c r="K619" s="243">
        <f t="shared" si="123"/>
        <v>0</v>
      </c>
      <c r="L619" s="374"/>
      <c r="M619" s="374"/>
      <c r="N619" s="374"/>
    </row>
    <row r="620" spans="2:14" ht="12.75" customHeight="1">
      <c r="B620" s="307" t="s">
        <v>319</v>
      </c>
      <c r="C620" s="393"/>
      <c r="D620" s="204" t="s">
        <v>301</v>
      </c>
      <c r="E620" s="204" t="s">
        <v>307</v>
      </c>
      <c r="F620" s="204" t="s">
        <v>320</v>
      </c>
      <c r="G620" s="204"/>
      <c r="H620" s="204"/>
      <c r="I620" s="205">
        <f t="shared" si="123"/>
        <v>2000</v>
      </c>
      <c r="J620" s="205">
        <f t="shared" si="123"/>
        <v>0</v>
      </c>
      <c r="K620" s="205">
        <f t="shared" si="123"/>
        <v>0</v>
      </c>
      <c r="L620" s="374"/>
      <c r="M620" s="374"/>
      <c r="N620" s="374"/>
    </row>
    <row r="621" spans="2:14" ht="28.5">
      <c r="B621" s="348" t="s">
        <v>707</v>
      </c>
      <c r="C621" s="393"/>
      <c r="D621" s="204" t="s">
        <v>301</v>
      </c>
      <c r="E621" s="472" t="s">
        <v>307</v>
      </c>
      <c r="F621" s="350" t="s">
        <v>708</v>
      </c>
      <c r="G621" s="204"/>
      <c r="H621" s="204"/>
      <c r="I621" s="205">
        <f t="shared" si="123"/>
        <v>2000</v>
      </c>
      <c r="J621" s="205">
        <f t="shared" si="123"/>
        <v>0</v>
      </c>
      <c r="K621" s="205">
        <f t="shared" si="123"/>
        <v>0</v>
      </c>
      <c r="L621" s="374"/>
      <c r="M621" s="374"/>
      <c r="N621" s="374"/>
    </row>
    <row r="622" spans="2:14" ht="15">
      <c r="B622" s="465" t="s">
        <v>494</v>
      </c>
      <c r="C622" s="393"/>
      <c r="D622" s="204" t="s">
        <v>301</v>
      </c>
      <c r="E622" s="472" t="s">
        <v>307</v>
      </c>
      <c r="F622" s="350" t="s">
        <v>708</v>
      </c>
      <c r="G622" s="204" t="s">
        <v>404</v>
      </c>
      <c r="H622" s="204"/>
      <c r="I622" s="205">
        <f t="shared" si="123"/>
        <v>2000</v>
      </c>
      <c r="J622" s="205">
        <f t="shared" si="123"/>
        <v>0</v>
      </c>
      <c r="K622" s="205">
        <f t="shared" si="123"/>
        <v>0</v>
      </c>
      <c r="L622" s="374"/>
      <c r="M622" s="374"/>
      <c r="N622" s="374"/>
    </row>
    <row r="623" spans="2:14" ht="15">
      <c r="B623" s="465" t="s">
        <v>495</v>
      </c>
      <c r="C623" s="393"/>
      <c r="D623" s="204" t="s">
        <v>301</v>
      </c>
      <c r="E623" s="472" t="s">
        <v>307</v>
      </c>
      <c r="F623" s="350" t="s">
        <v>708</v>
      </c>
      <c r="G623" s="204" t="s">
        <v>422</v>
      </c>
      <c r="H623" s="204"/>
      <c r="I623" s="205">
        <f t="shared" si="123"/>
        <v>2000</v>
      </c>
      <c r="J623" s="205">
        <f t="shared" si="123"/>
        <v>0</v>
      </c>
      <c r="K623" s="205">
        <f t="shared" si="123"/>
        <v>0</v>
      </c>
      <c r="L623" s="374"/>
      <c r="M623" s="374"/>
      <c r="N623" s="374"/>
    </row>
    <row r="624" spans="2:14" ht="15">
      <c r="B624" s="352" t="s">
        <v>315</v>
      </c>
      <c r="C624" s="393"/>
      <c r="D624" s="204" t="s">
        <v>301</v>
      </c>
      <c r="E624" s="472" t="s">
        <v>307</v>
      </c>
      <c r="F624" s="350" t="s">
        <v>708</v>
      </c>
      <c r="G624" s="204" t="s">
        <v>422</v>
      </c>
      <c r="H624" s="204" t="s">
        <v>339</v>
      </c>
      <c r="I624" s="205">
        <v>2000</v>
      </c>
      <c r="J624" s="205"/>
      <c r="K624" s="205"/>
      <c r="L624" s="374"/>
      <c r="M624" s="374"/>
      <c r="N624" s="374"/>
    </row>
    <row r="625" spans="2:14" ht="12.75" customHeight="1">
      <c r="B625" s="473" t="s">
        <v>308</v>
      </c>
      <c r="C625" s="393"/>
      <c r="D625" s="469">
        <v>9900</v>
      </c>
      <c r="E625" s="469"/>
      <c r="F625" s="469"/>
      <c r="G625" s="469"/>
      <c r="H625" s="474"/>
      <c r="I625" s="475">
        <f aca="true" t="shared" si="124" ref="I625:I631">I626</f>
        <v>0</v>
      </c>
      <c r="J625" s="475">
        <f aca="true" t="shared" si="125" ref="J625:J631">J626</f>
        <v>3512.1</v>
      </c>
      <c r="K625" s="475">
        <f aca="true" t="shared" si="126" ref="K625:K631">K626</f>
        <v>6833.3</v>
      </c>
      <c r="L625" s="374"/>
      <c r="M625" s="374"/>
      <c r="N625" s="374"/>
    </row>
    <row r="626" spans="2:14" ht="12.75" customHeight="1">
      <c r="B626" s="476" t="s">
        <v>315</v>
      </c>
      <c r="C626" s="393"/>
      <c r="D626" s="469"/>
      <c r="E626" s="469"/>
      <c r="F626" s="469"/>
      <c r="G626" s="469"/>
      <c r="H626" s="474">
        <v>2</v>
      </c>
      <c r="I626" s="477">
        <f t="shared" si="124"/>
        <v>0</v>
      </c>
      <c r="J626" s="477">
        <f t="shared" si="125"/>
        <v>3512.1</v>
      </c>
      <c r="K626" s="477">
        <f t="shared" si="126"/>
        <v>6833.3</v>
      </c>
      <c r="L626" s="374"/>
      <c r="M626" s="374"/>
      <c r="N626" s="374"/>
    </row>
    <row r="627" spans="2:14" ht="12.75" customHeight="1">
      <c r="B627" s="478" t="s">
        <v>308</v>
      </c>
      <c r="C627" s="393"/>
      <c r="D627" s="309">
        <v>9900</v>
      </c>
      <c r="E627" s="309">
        <v>9999</v>
      </c>
      <c r="F627" s="309"/>
      <c r="G627" s="309"/>
      <c r="H627" s="474"/>
      <c r="I627" s="477">
        <f t="shared" si="124"/>
        <v>0</v>
      </c>
      <c r="J627" s="477">
        <f t="shared" si="125"/>
        <v>3512.1</v>
      </c>
      <c r="K627" s="477">
        <f t="shared" si="126"/>
        <v>6833.3</v>
      </c>
      <c r="L627" s="374"/>
      <c r="M627" s="374"/>
      <c r="N627" s="374"/>
    </row>
    <row r="628" spans="2:14" ht="12.75" customHeight="1">
      <c r="B628" s="423" t="s">
        <v>319</v>
      </c>
      <c r="C628" s="393"/>
      <c r="D628" s="309">
        <v>9900</v>
      </c>
      <c r="E628" s="309">
        <v>9999</v>
      </c>
      <c r="F628" s="204" t="s">
        <v>320</v>
      </c>
      <c r="G628" s="309"/>
      <c r="H628" s="474"/>
      <c r="I628" s="477">
        <f t="shared" si="124"/>
        <v>0</v>
      </c>
      <c r="J628" s="477">
        <f t="shared" si="125"/>
        <v>3512.1</v>
      </c>
      <c r="K628" s="477">
        <f t="shared" si="126"/>
        <v>6833.3</v>
      </c>
      <c r="L628" s="374"/>
      <c r="M628" s="374"/>
      <c r="N628" s="374"/>
    </row>
    <row r="629" spans="2:14" ht="12.75" customHeight="1">
      <c r="B629" s="478" t="s">
        <v>709</v>
      </c>
      <c r="C629" s="393"/>
      <c r="D629" s="309">
        <v>9900</v>
      </c>
      <c r="E629" s="309">
        <v>9999</v>
      </c>
      <c r="F629" s="204" t="s">
        <v>710</v>
      </c>
      <c r="G629" s="309"/>
      <c r="H629" s="474"/>
      <c r="I629" s="477">
        <f t="shared" si="124"/>
        <v>0</v>
      </c>
      <c r="J629" s="477">
        <f t="shared" si="125"/>
        <v>3512.1</v>
      </c>
      <c r="K629" s="477">
        <f t="shared" si="126"/>
        <v>6833.3</v>
      </c>
      <c r="L629" s="374"/>
      <c r="M629" s="374"/>
      <c r="N629" s="374"/>
    </row>
    <row r="630" spans="2:14" ht="12.75" customHeight="1">
      <c r="B630" s="423" t="s">
        <v>335</v>
      </c>
      <c r="C630" s="393"/>
      <c r="D630" s="309">
        <v>9900</v>
      </c>
      <c r="E630" s="309">
        <v>9999</v>
      </c>
      <c r="F630" s="204" t="s">
        <v>710</v>
      </c>
      <c r="G630" s="309">
        <v>800</v>
      </c>
      <c r="H630" s="474"/>
      <c r="I630" s="477">
        <f t="shared" si="124"/>
        <v>0</v>
      </c>
      <c r="J630" s="477">
        <f t="shared" si="125"/>
        <v>3512.1</v>
      </c>
      <c r="K630" s="477">
        <f t="shared" si="126"/>
        <v>6833.3</v>
      </c>
      <c r="L630" s="374"/>
      <c r="M630" s="374"/>
      <c r="N630" s="374"/>
    </row>
    <row r="631" spans="2:14" ht="12.75" customHeight="1">
      <c r="B631" s="423" t="s">
        <v>352</v>
      </c>
      <c r="C631" s="393"/>
      <c r="D631" s="309">
        <v>9900</v>
      </c>
      <c r="E631" s="309">
        <v>9999</v>
      </c>
      <c r="F631" s="204" t="s">
        <v>710</v>
      </c>
      <c r="G631" s="309">
        <v>870</v>
      </c>
      <c r="H631" s="474"/>
      <c r="I631" s="477">
        <f t="shared" si="124"/>
        <v>0</v>
      </c>
      <c r="J631" s="477">
        <f t="shared" si="125"/>
        <v>3512.1</v>
      </c>
      <c r="K631" s="477">
        <f t="shared" si="126"/>
        <v>6833.3</v>
      </c>
      <c r="L631" s="374"/>
      <c r="M631" s="374"/>
      <c r="N631" s="374"/>
    </row>
    <row r="632" spans="2:14" ht="12.75" customHeight="1">
      <c r="B632" s="272" t="s">
        <v>315</v>
      </c>
      <c r="C632" s="393"/>
      <c r="D632" s="309">
        <v>9900</v>
      </c>
      <c r="E632" s="309">
        <v>9999</v>
      </c>
      <c r="F632" s="204" t="s">
        <v>710</v>
      </c>
      <c r="G632" s="309">
        <v>870</v>
      </c>
      <c r="H632" s="474">
        <v>2</v>
      </c>
      <c r="I632" s="477"/>
      <c r="J632" s="477">
        <v>3512.1</v>
      </c>
      <c r="K632" s="477">
        <v>6833.3</v>
      </c>
      <c r="L632" s="374"/>
      <c r="M632" s="374"/>
      <c r="N632" s="374"/>
    </row>
    <row r="633" spans="2:14" ht="12.75" customHeight="1">
      <c r="B633" s="415" t="s">
        <v>733</v>
      </c>
      <c r="C633" s="479" t="s">
        <v>734</v>
      </c>
      <c r="D633" s="204"/>
      <c r="E633" s="204"/>
      <c r="F633" s="209"/>
      <c r="G633" s="224"/>
      <c r="H633" s="224"/>
      <c r="I633" s="332">
        <f>I639</f>
        <v>721.1999999999999</v>
      </c>
      <c r="J633" s="332">
        <f>J639</f>
        <v>768</v>
      </c>
      <c r="K633" s="332">
        <f>K639</f>
        <v>828</v>
      </c>
      <c r="L633" s="387"/>
      <c r="M633" s="374"/>
      <c r="N633" s="374"/>
    </row>
    <row r="634" spans="2:14" ht="12.75" customHeight="1">
      <c r="B634" s="211" t="s">
        <v>314</v>
      </c>
      <c r="C634" s="391"/>
      <c r="D634" s="204"/>
      <c r="E634" s="204"/>
      <c r="F634" s="209"/>
      <c r="G634" s="204"/>
      <c r="H634" s="204" t="s">
        <v>623</v>
      </c>
      <c r="I634" s="205"/>
      <c r="J634" s="205"/>
      <c r="K634" s="205"/>
      <c r="L634" s="374"/>
      <c r="M634" s="374"/>
      <c r="N634" s="374"/>
    </row>
    <row r="635" spans="2:14" ht="12.75" customHeight="1">
      <c r="B635" s="211" t="s">
        <v>315</v>
      </c>
      <c r="C635" s="391"/>
      <c r="D635" s="204"/>
      <c r="E635" s="204"/>
      <c r="F635" s="209"/>
      <c r="G635" s="204"/>
      <c r="H635" s="204" t="s">
        <v>339</v>
      </c>
      <c r="I635" s="205">
        <f>I645+I648+I651</f>
        <v>721.1999999999999</v>
      </c>
      <c r="J635" s="205">
        <f>J645+J648+J651</f>
        <v>768</v>
      </c>
      <c r="K635" s="205">
        <f>K645+K648+K651</f>
        <v>828</v>
      </c>
      <c r="L635" s="374"/>
      <c r="M635" s="374"/>
      <c r="N635" s="374"/>
    </row>
    <row r="636" spans="2:14" ht="12.75" customHeight="1">
      <c r="B636" s="211" t="s">
        <v>316</v>
      </c>
      <c r="C636" s="391"/>
      <c r="D636" s="204"/>
      <c r="E636" s="204"/>
      <c r="F636" s="209"/>
      <c r="G636" s="204"/>
      <c r="H636" s="204" t="s">
        <v>377</v>
      </c>
      <c r="I636" s="205"/>
      <c r="J636" s="205"/>
      <c r="K636" s="205"/>
      <c r="L636" s="374"/>
      <c r="M636" s="374"/>
      <c r="N636" s="374"/>
    </row>
    <row r="637" spans="2:14" ht="12.75" customHeight="1">
      <c r="B637" s="211" t="s">
        <v>317</v>
      </c>
      <c r="C637" s="391"/>
      <c r="D637" s="204"/>
      <c r="E637" s="204"/>
      <c r="F637" s="209"/>
      <c r="G637" s="204"/>
      <c r="H637" s="204" t="s">
        <v>349</v>
      </c>
      <c r="I637" s="205"/>
      <c r="J637" s="205"/>
      <c r="K637" s="205"/>
      <c r="L637" s="374"/>
      <c r="M637" s="374"/>
      <c r="N637" s="374"/>
    </row>
    <row r="638" spans="2:14" ht="12.75" customHeight="1">
      <c r="B638" s="211" t="s">
        <v>318</v>
      </c>
      <c r="C638" s="391"/>
      <c r="D638" s="204"/>
      <c r="E638" s="204"/>
      <c r="F638" s="209"/>
      <c r="G638" s="204"/>
      <c r="H638" s="204" t="s">
        <v>624</v>
      </c>
      <c r="I638" s="205"/>
      <c r="J638" s="205"/>
      <c r="K638" s="205"/>
      <c r="L638" s="374"/>
      <c r="M638" s="374"/>
      <c r="N638" s="374"/>
    </row>
    <row r="639" spans="2:14" ht="12.75" customHeight="1">
      <c r="B639" s="388" t="s">
        <v>224</v>
      </c>
      <c r="C639" s="393"/>
      <c r="D639" s="224" t="s">
        <v>225</v>
      </c>
      <c r="E639" s="224"/>
      <c r="F639" s="293"/>
      <c r="G639" s="224"/>
      <c r="H639" s="224"/>
      <c r="I639" s="332">
        <f aca="true" t="shared" si="127" ref="I639:K641">I640</f>
        <v>721.1999999999999</v>
      </c>
      <c r="J639" s="332">
        <f t="shared" si="127"/>
        <v>768</v>
      </c>
      <c r="K639" s="332">
        <f t="shared" si="127"/>
        <v>828</v>
      </c>
      <c r="L639" s="374"/>
      <c r="M639" s="374"/>
      <c r="N639" s="374"/>
    </row>
    <row r="640" spans="2:14" ht="27.75" customHeight="1">
      <c r="B640" s="202" t="s">
        <v>228</v>
      </c>
      <c r="C640" s="393"/>
      <c r="D640" s="203" t="s">
        <v>225</v>
      </c>
      <c r="E640" s="203" t="s">
        <v>229</v>
      </c>
      <c r="F640" s="207"/>
      <c r="G640" s="204"/>
      <c r="H640" s="204"/>
      <c r="I640" s="205">
        <f t="shared" si="127"/>
        <v>721.1999999999999</v>
      </c>
      <c r="J640" s="205">
        <f t="shared" si="127"/>
        <v>768</v>
      </c>
      <c r="K640" s="205">
        <f t="shared" si="127"/>
        <v>828</v>
      </c>
      <c r="L640" s="374"/>
      <c r="M640" s="374"/>
      <c r="N640" s="374"/>
    </row>
    <row r="641" spans="2:14" ht="12.75" customHeight="1">
      <c r="B641" s="211" t="s">
        <v>319</v>
      </c>
      <c r="C641" s="393"/>
      <c r="D641" s="204" t="s">
        <v>225</v>
      </c>
      <c r="E641" s="204" t="s">
        <v>229</v>
      </c>
      <c r="F641" s="204" t="s">
        <v>320</v>
      </c>
      <c r="G641" s="204"/>
      <c r="H641" s="204"/>
      <c r="I641" s="205">
        <f t="shared" si="127"/>
        <v>721.1999999999999</v>
      </c>
      <c r="J641" s="205">
        <f t="shared" si="127"/>
        <v>768</v>
      </c>
      <c r="K641" s="205">
        <f t="shared" si="127"/>
        <v>828</v>
      </c>
      <c r="L641" s="374"/>
      <c r="M641" s="374"/>
      <c r="N641" s="374"/>
    </row>
    <row r="642" spans="2:14" ht="14.25" customHeight="1">
      <c r="B642" s="419" t="s">
        <v>735</v>
      </c>
      <c r="C642" s="393"/>
      <c r="D642" s="204" t="s">
        <v>225</v>
      </c>
      <c r="E642" s="204" t="s">
        <v>229</v>
      </c>
      <c r="F642" s="209" t="s">
        <v>330</v>
      </c>
      <c r="G642" s="204"/>
      <c r="H642" s="204"/>
      <c r="I642" s="205">
        <f>I643+I646+I649</f>
        <v>721.1999999999999</v>
      </c>
      <c r="J642" s="205">
        <f>J643+J646+J649</f>
        <v>768</v>
      </c>
      <c r="K642" s="205">
        <f>K643+K646+K649</f>
        <v>828</v>
      </c>
      <c r="L642" s="374"/>
      <c r="M642" s="374"/>
      <c r="N642" s="374"/>
    </row>
    <row r="643" spans="2:14" ht="33.75" customHeight="1">
      <c r="B643" s="210" t="s">
        <v>323</v>
      </c>
      <c r="C643" s="390"/>
      <c r="D643" s="204" t="s">
        <v>225</v>
      </c>
      <c r="E643" s="204" t="s">
        <v>229</v>
      </c>
      <c r="F643" s="209" t="s">
        <v>330</v>
      </c>
      <c r="G643" s="204" t="s">
        <v>324</v>
      </c>
      <c r="H643" s="204"/>
      <c r="I643" s="205">
        <f aca="true" t="shared" si="128" ref="I643:K644">I644</f>
        <v>686.9</v>
      </c>
      <c r="J643" s="205">
        <f t="shared" si="128"/>
        <v>725</v>
      </c>
      <c r="K643" s="205">
        <f t="shared" si="128"/>
        <v>785</v>
      </c>
      <c r="L643" s="374"/>
      <c r="M643" s="374"/>
      <c r="N643" s="374"/>
    </row>
    <row r="644" spans="2:14" ht="12.75" customHeight="1">
      <c r="B644" s="206" t="s">
        <v>325</v>
      </c>
      <c r="C644" s="390"/>
      <c r="D644" s="204" t="s">
        <v>225</v>
      </c>
      <c r="E644" s="204" t="s">
        <v>229</v>
      </c>
      <c r="F644" s="209" t="s">
        <v>330</v>
      </c>
      <c r="G644" s="204" t="s">
        <v>326</v>
      </c>
      <c r="H644" s="204"/>
      <c r="I644" s="205">
        <f t="shared" si="128"/>
        <v>686.9</v>
      </c>
      <c r="J644" s="205">
        <f t="shared" si="128"/>
        <v>725</v>
      </c>
      <c r="K644" s="205">
        <f t="shared" si="128"/>
        <v>785</v>
      </c>
      <c r="L644" s="374"/>
      <c r="M644" s="374"/>
      <c r="N644" s="374"/>
    </row>
    <row r="645" spans="2:14" ht="14.25" customHeight="1">
      <c r="B645" s="206" t="s">
        <v>315</v>
      </c>
      <c r="C645" s="393"/>
      <c r="D645" s="204" t="s">
        <v>225</v>
      </c>
      <c r="E645" s="204" t="s">
        <v>229</v>
      </c>
      <c r="F645" s="209" t="s">
        <v>330</v>
      </c>
      <c r="G645" s="204" t="s">
        <v>326</v>
      </c>
      <c r="H645" s="204">
        <v>2</v>
      </c>
      <c r="I645" s="205">
        <v>686.9</v>
      </c>
      <c r="J645" s="205">
        <v>725</v>
      </c>
      <c r="K645" s="205">
        <v>785</v>
      </c>
      <c r="L645" s="374"/>
      <c r="M645" s="374"/>
      <c r="N645" s="374"/>
    </row>
    <row r="646" spans="2:14" ht="12.75" customHeight="1">
      <c r="B646" s="211" t="s">
        <v>331</v>
      </c>
      <c r="C646" s="390"/>
      <c r="D646" s="204" t="s">
        <v>225</v>
      </c>
      <c r="E646" s="204" t="s">
        <v>229</v>
      </c>
      <c r="F646" s="209" t="s">
        <v>330</v>
      </c>
      <c r="G646" s="204" t="s">
        <v>332</v>
      </c>
      <c r="H646" s="204"/>
      <c r="I646" s="205">
        <f aca="true" t="shared" si="129" ref="I646:K647">I647</f>
        <v>32.8</v>
      </c>
      <c r="J646" s="205">
        <f t="shared" si="129"/>
        <v>40</v>
      </c>
      <c r="K646" s="205">
        <f t="shared" si="129"/>
        <v>40</v>
      </c>
      <c r="L646" s="374"/>
      <c r="M646" s="374"/>
      <c r="N646" s="374"/>
    </row>
    <row r="647" spans="2:14" ht="12.75" customHeight="1">
      <c r="B647" s="211" t="s">
        <v>333</v>
      </c>
      <c r="C647" s="397"/>
      <c r="D647" s="204" t="s">
        <v>225</v>
      </c>
      <c r="E647" s="204" t="s">
        <v>229</v>
      </c>
      <c r="F647" s="209" t="s">
        <v>330</v>
      </c>
      <c r="G647" s="204" t="s">
        <v>334</v>
      </c>
      <c r="H647" s="204"/>
      <c r="I647" s="205">
        <f t="shared" si="129"/>
        <v>32.8</v>
      </c>
      <c r="J647" s="205">
        <f t="shared" si="129"/>
        <v>40</v>
      </c>
      <c r="K647" s="205">
        <f t="shared" si="129"/>
        <v>40</v>
      </c>
      <c r="L647" s="374"/>
      <c r="M647" s="374"/>
      <c r="N647" s="374"/>
    </row>
    <row r="648" spans="2:14" ht="12.75" customHeight="1">
      <c r="B648" s="206" t="s">
        <v>315</v>
      </c>
      <c r="C648" s="397"/>
      <c r="D648" s="204" t="s">
        <v>225</v>
      </c>
      <c r="E648" s="204" t="s">
        <v>229</v>
      </c>
      <c r="F648" s="209" t="s">
        <v>330</v>
      </c>
      <c r="G648" s="204" t="s">
        <v>334</v>
      </c>
      <c r="H648" s="204">
        <v>2</v>
      </c>
      <c r="I648" s="205">
        <v>32.8</v>
      </c>
      <c r="J648" s="205">
        <v>40</v>
      </c>
      <c r="K648" s="205">
        <v>40</v>
      </c>
      <c r="L648" s="374"/>
      <c r="M648" s="374"/>
      <c r="N648" s="374"/>
    </row>
    <row r="649" spans="2:14" ht="12.75" customHeight="1">
      <c r="B649" s="212" t="s">
        <v>335</v>
      </c>
      <c r="C649" s="397"/>
      <c r="D649" s="204" t="s">
        <v>225</v>
      </c>
      <c r="E649" s="204" t="s">
        <v>229</v>
      </c>
      <c r="F649" s="209" t="s">
        <v>330</v>
      </c>
      <c r="G649" s="204" t="s">
        <v>336</v>
      </c>
      <c r="H649" s="204"/>
      <c r="I649" s="205">
        <f aca="true" t="shared" si="130" ref="I649:K650">I650</f>
        <v>1.5</v>
      </c>
      <c r="J649" s="205">
        <f t="shared" si="130"/>
        <v>3</v>
      </c>
      <c r="K649" s="205">
        <f t="shared" si="130"/>
        <v>3</v>
      </c>
      <c r="L649" s="374"/>
      <c r="M649" s="374"/>
      <c r="N649" s="374"/>
    </row>
    <row r="650" spans="2:14" ht="12.75" customHeight="1">
      <c r="B650" s="212" t="s">
        <v>337</v>
      </c>
      <c r="C650" s="397"/>
      <c r="D650" s="204" t="s">
        <v>225</v>
      </c>
      <c r="E650" s="204" t="s">
        <v>229</v>
      </c>
      <c r="F650" s="209" t="s">
        <v>330</v>
      </c>
      <c r="G650" s="204" t="s">
        <v>338</v>
      </c>
      <c r="H650" s="204"/>
      <c r="I650" s="205">
        <f t="shared" si="130"/>
        <v>1.5</v>
      </c>
      <c r="J650" s="205">
        <f t="shared" si="130"/>
        <v>3</v>
      </c>
      <c r="K650" s="205">
        <f t="shared" si="130"/>
        <v>3</v>
      </c>
      <c r="L650" s="374"/>
      <c r="M650" s="374"/>
      <c r="N650" s="374"/>
    </row>
    <row r="651" spans="2:14" ht="12.75" customHeight="1">
      <c r="B651" s="212" t="s">
        <v>315</v>
      </c>
      <c r="C651" s="397"/>
      <c r="D651" s="204" t="s">
        <v>225</v>
      </c>
      <c r="E651" s="204" t="s">
        <v>229</v>
      </c>
      <c r="F651" s="209" t="s">
        <v>330</v>
      </c>
      <c r="G651" s="204" t="s">
        <v>338</v>
      </c>
      <c r="H651" s="204" t="s">
        <v>339</v>
      </c>
      <c r="I651" s="205">
        <v>1.5</v>
      </c>
      <c r="J651" s="205">
        <v>3</v>
      </c>
      <c r="K651" s="205">
        <v>3</v>
      </c>
      <c r="L651" s="374"/>
      <c r="M651" s="374"/>
      <c r="N651" s="374"/>
    </row>
    <row r="652" spans="1:66" s="450" customFormat="1" ht="12.75" customHeight="1">
      <c r="A652" s="445"/>
      <c r="B652" s="388" t="s">
        <v>736</v>
      </c>
      <c r="C652" s="480">
        <v>904</v>
      </c>
      <c r="D652" s="224"/>
      <c r="E652" s="224"/>
      <c r="F652" s="293"/>
      <c r="G652" s="224"/>
      <c r="H652" s="224"/>
      <c r="I652" s="332">
        <f aca="true" t="shared" si="131" ref="I652:K653">I653</f>
        <v>746.0999999999999</v>
      </c>
      <c r="J652" s="332">
        <f t="shared" si="131"/>
        <v>791</v>
      </c>
      <c r="K652" s="332">
        <f t="shared" si="131"/>
        <v>836</v>
      </c>
      <c r="L652" s="387"/>
      <c r="M652" s="374"/>
      <c r="N652" s="374"/>
      <c r="O652" s="366"/>
      <c r="P652" s="367"/>
      <c r="Q652" s="367"/>
      <c r="R652" s="367"/>
      <c r="S652" s="367"/>
      <c r="T652" s="367"/>
      <c r="U652" s="367"/>
      <c r="V652" s="367"/>
      <c r="W652" s="367"/>
      <c r="X652" s="367"/>
      <c r="Y652" s="367"/>
      <c r="Z652" s="367"/>
      <c r="AA652" s="367"/>
      <c r="AB652" s="367"/>
      <c r="AC652" s="367"/>
      <c r="AD652" s="367"/>
      <c r="AE652" s="367"/>
      <c r="AF652" s="449"/>
      <c r="AG652" s="449"/>
      <c r="AH652" s="449"/>
      <c r="AI652" s="449"/>
      <c r="AJ652" s="449"/>
      <c r="AK652" s="449"/>
      <c r="AL652" s="449"/>
      <c r="AM652" s="449"/>
      <c r="AN652" s="449"/>
      <c r="AO652" s="449"/>
      <c r="AP652" s="449"/>
      <c r="AQ652" s="449"/>
      <c r="AR652" s="449"/>
      <c r="AS652" s="449"/>
      <c r="AT652" s="449"/>
      <c r="AU652" s="449"/>
      <c r="AV652" s="449"/>
      <c r="AW652" s="449"/>
      <c r="AX652" s="449"/>
      <c r="AY652" s="449"/>
      <c r="AZ652" s="449"/>
      <c r="BA652" s="449"/>
      <c r="BB652" s="449"/>
      <c r="BC652" s="449"/>
      <c r="BD652" s="449"/>
      <c r="BE652" s="449"/>
      <c r="BF652" s="449"/>
      <c r="BG652" s="449"/>
      <c r="BH652" s="449"/>
      <c r="BI652" s="449"/>
      <c r="BJ652" s="449"/>
      <c r="BK652" s="449"/>
      <c r="BL652" s="449"/>
      <c r="BM652" s="449"/>
      <c r="BN652" s="449"/>
    </row>
    <row r="653" spans="1:66" s="450" customFormat="1" ht="12.75" customHeight="1">
      <c r="A653" s="445"/>
      <c r="B653" s="388" t="s">
        <v>224</v>
      </c>
      <c r="C653" s="391"/>
      <c r="D653" s="224" t="s">
        <v>225</v>
      </c>
      <c r="E653" s="224"/>
      <c r="F653" s="293"/>
      <c r="G653" s="224"/>
      <c r="H653" s="224"/>
      <c r="I653" s="332">
        <f t="shared" si="131"/>
        <v>746.0999999999999</v>
      </c>
      <c r="J653" s="332">
        <f t="shared" si="131"/>
        <v>791</v>
      </c>
      <c r="K653" s="332">
        <f t="shared" si="131"/>
        <v>836</v>
      </c>
      <c r="L653" s="374"/>
      <c r="M653" s="374"/>
      <c r="N653" s="374"/>
      <c r="O653" s="366"/>
      <c r="P653" s="367"/>
      <c r="Q653" s="367"/>
      <c r="R653" s="367"/>
      <c r="S653" s="367"/>
      <c r="T653" s="367"/>
      <c r="U653" s="367"/>
      <c r="V653" s="367"/>
      <c r="W653" s="367"/>
      <c r="X653" s="367"/>
      <c r="Y653" s="367"/>
      <c r="Z653" s="367"/>
      <c r="AA653" s="367"/>
      <c r="AB653" s="367"/>
      <c r="AC653" s="367"/>
      <c r="AD653" s="367"/>
      <c r="AE653" s="367"/>
      <c r="AF653" s="449"/>
      <c r="AG653" s="449"/>
      <c r="AH653" s="449"/>
      <c r="AI653" s="449"/>
      <c r="AJ653" s="449"/>
      <c r="AK653" s="449"/>
      <c r="AL653" s="449"/>
      <c r="AM653" s="449"/>
      <c r="AN653" s="449"/>
      <c r="AO653" s="449"/>
      <c r="AP653" s="449"/>
      <c r="AQ653" s="449"/>
      <c r="AR653" s="449"/>
      <c r="AS653" s="449"/>
      <c r="AT653" s="449"/>
      <c r="AU653" s="449"/>
      <c r="AV653" s="449"/>
      <c r="AW653" s="449"/>
      <c r="AX653" s="449"/>
      <c r="AY653" s="449"/>
      <c r="AZ653" s="449"/>
      <c r="BA653" s="449"/>
      <c r="BB653" s="449"/>
      <c r="BC653" s="449"/>
      <c r="BD653" s="449"/>
      <c r="BE653" s="449"/>
      <c r="BF653" s="449"/>
      <c r="BG653" s="449"/>
      <c r="BH653" s="449"/>
      <c r="BI653" s="449"/>
      <c r="BJ653" s="449"/>
      <c r="BK653" s="449"/>
      <c r="BL653" s="449"/>
      <c r="BM653" s="449"/>
      <c r="BN653" s="449"/>
    </row>
    <row r="654" spans="2:14" ht="12.75" customHeight="1">
      <c r="B654" s="211" t="s">
        <v>315</v>
      </c>
      <c r="C654" s="397"/>
      <c r="D654" s="204"/>
      <c r="E654" s="204"/>
      <c r="F654" s="209"/>
      <c r="G654" s="204"/>
      <c r="H654" s="204" t="s">
        <v>339</v>
      </c>
      <c r="I654" s="205">
        <f>I661+I664+I667</f>
        <v>746.0999999999999</v>
      </c>
      <c r="J654" s="205">
        <f>J661+J664+J667</f>
        <v>791</v>
      </c>
      <c r="K654" s="205">
        <f>K661+K664+K667</f>
        <v>836</v>
      </c>
      <c r="L654" s="374"/>
      <c r="M654" s="374"/>
      <c r="N654" s="374"/>
    </row>
    <row r="655" spans="2:14" ht="12.75" customHeight="1">
      <c r="B655" s="211" t="s">
        <v>316</v>
      </c>
      <c r="C655" s="397"/>
      <c r="D655" s="204"/>
      <c r="E655" s="204"/>
      <c r="F655" s="209"/>
      <c r="G655" s="204"/>
      <c r="H655" s="204" t="s">
        <v>377</v>
      </c>
      <c r="I655" s="205"/>
      <c r="J655" s="205"/>
      <c r="K655" s="205"/>
      <c r="L655" s="374"/>
      <c r="M655" s="374"/>
      <c r="N655" s="374"/>
    </row>
    <row r="656" spans="2:14" ht="28.5" customHeight="1">
      <c r="B656" s="202" t="s">
        <v>234</v>
      </c>
      <c r="C656" s="397"/>
      <c r="D656" s="203" t="s">
        <v>225</v>
      </c>
      <c r="E656" s="203" t="s">
        <v>235</v>
      </c>
      <c r="F656" s="204"/>
      <c r="G656" s="204"/>
      <c r="H656" s="204"/>
      <c r="I656" s="205">
        <f aca="true" t="shared" si="132" ref="I656:K657">I657</f>
        <v>745.0999999999999</v>
      </c>
      <c r="J656" s="205">
        <f t="shared" si="132"/>
        <v>788</v>
      </c>
      <c r="K656" s="205">
        <f t="shared" si="132"/>
        <v>833</v>
      </c>
      <c r="L656" s="374"/>
      <c r="M656" s="374"/>
      <c r="N656" s="374"/>
    </row>
    <row r="657" spans="2:14" ht="12.75" customHeight="1">
      <c r="B657" s="206" t="s">
        <v>319</v>
      </c>
      <c r="C657" s="397"/>
      <c r="D657" s="204" t="s">
        <v>225</v>
      </c>
      <c r="E657" s="204" t="s">
        <v>235</v>
      </c>
      <c r="F657" s="207" t="s">
        <v>320</v>
      </c>
      <c r="G657" s="204"/>
      <c r="H657" s="204"/>
      <c r="I657" s="205">
        <f t="shared" si="132"/>
        <v>745.0999999999999</v>
      </c>
      <c r="J657" s="205">
        <f t="shared" si="132"/>
        <v>788</v>
      </c>
      <c r="K657" s="205">
        <f t="shared" si="132"/>
        <v>833</v>
      </c>
      <c r="L657" s="374"/>
      <c r="M657" s="374"/>
      <c r="N657" s="374"/>
    </row>
    <row r="658" spans="2:14" ht="12.75" customHeight="1">
      <c r="B658" s="208" t="s">
        <v>345</v>
      </c>
      <c r="C658" s="397"/>
      <c r="D658" s="204" t="s">
        <v>225</v>
      </c>
      <c r="E658" s="204" t="s">
        <v>235</v>
      </c>
      <c r="F658" s="209" t="s">
        <v>330</v>
      </c>
      <c r="G658" s="204"/>
      <c r="H658" s="204"/>
      <c r="I658" s="205">
        <f>I661+I664</f>
        <v>745.0999999999999</v>
      </c>
      <c r="J658" s="205">
        <f>J661+J664</f>
        <v>788</v>
      </c>
      <c r="K658" s="205">
        <f>K661+K664</f>
        <v>833</v>
      </c>
      <c r="L658" s="374"/>
      <c r="M658" s="374"/>
      <c r="N658" s="374"/>
    </row>
    <row r="659" spans="2:14" ht="41.25" customHeight="1">
      <c r="B659" s="210" t="s">
        <v>323</v>
      </c>
      <c r="C659" s="397"/>
      <c r="D659" s="204" t="s">
        <v>225</v>
      </c>
      <c r="E659" s="204" t="s">
        <v>235</v>
      </c>
      <c r="F659" s="209" t="s">
        <v>330</v>
      </c>
      <c r="G659" s="204" t="s">
        <v>324</v>
      </c>
      <c r="H659" s="204"/>
      <c r="I659" s="205">
        <f aca="true" t="shared" si="133" ref="I659:K660">I660</f>
        <v>737.3</v>
      </c>
      <c r="J659" s="205">
        <f t="shared" si="133"/>
        <v>778</v>
      </c>
      <c r="K659" s="205">
        <f t="shared" si="133"/>
        <v>823</v>
      </c>
      <c r="L659" s="374"/>
      <c r="M659" s="374"/>
      <c r="N659" s="374"/>
    </row>
    <row r="660" spans="2:14" ht="12.75" customHeight="1">
      <c r="B660" s="206" t="s">
        <v>325</v>
      </c>
      <c r="C660" s="397"/>
      <c r="D660" s="204" t="s">
        <v>225</v>
      </c>
      <c r="E660" s="204" t="s">
        <v>235</v>
      </c>
      <c r="F660" s="209" t="s">
        <v>330</v>
      </c>
      <c r="G660" s="204" t="s">
        <v>326</v>
      </c>
      <c r="H660" s="204"/>
      <c r="I660" s="205">
        <f t="shared" si="133"/>
        <v>737.3</v>
      </c>
      <c r="J660" s="205">
        <f t="shared" si="133"/>
        <v>778</v>
      </c>
      <c r="K660" s="205">
        <f t="shared" si="133"/>
        <v>823</v>
      </c>
      <c r="L660" s="374"/>
      <c r="M660" s="374"/>
      <c r="N660" s="374"/>
    </row>
    <row r="661" spans="2:14" ht="12.75" customHeight="1">
      <c r="B661" s="206" t="s">
        <v>315</v>
      </c>
      <c r="C661" s="397"/>
      <c r="D661" s="204" t="s">
        <v>225</v>
      </c>
      <c r="E661" s="204" t="s">
        <v>235</v>
      </c>
      <c r="F661" s="209" t="s">
        <v>330</v>
      </c>
      <c r="G661" s="204" t="s">
        <v>326</v>
      </c>
      <c r="H661" s="204">
        <v>2</v>
      </c>
      <c r="I661" s="205">
        <v>737.3</v>
      </c>
      <c r="J661" s="205">
        <v>778</v>
      </c>
      <c r="K661" s="205">
        <v>823</v>
      </c>
      <c r="L661" s="374"/>
      <c r="M661" s="374"/>
      <c r="N661" s="374"/>
    </row>
    <row r="662" spans="2:14" ht="12.75" customHeight="1">
      <c r="B662" s="211" t="s">
        <v>331</v>
      </c>
      <c r="C662" s="397"/>
      <c r="D662" s="204" t="s">
        <v>225</v>
      </c>
      <c r="E662" s="204" t="s">
        <v>235</v>
      </c>
      <c r="F662" s="209" t="s">
        <v>330</v>
      </c>
      <c r="G662" s="204" t="s">
        <v>332</v>
      </c>
      <c r="H662" s="204"/>
      <c r="I662" s="205">
        <f aca="true" t="shared" si="134" ref="I662:K663">I663</f>
        <v>7.8</v>
      </c>
      <c r="J662" s="205">
        <f t="shared" si="134"/>
        <v>10</v>
      </c>
      <c r="K662" s="205">
        <f t="shared" si="134"/>
        <v>10</v>
      </c>
      <c r="L662" s="374"/>
      <c r="M662" s="374"/>
      <c r="N662" s="374"/>
    </row>
    <row r="663" spans="2:14" ht="12.75" customHeight="1">
      <c r="B663" s="211" t="s">
        <v>333</v>
      </c>
      <c r="C663" s="397"/>
      <c r="D663" s="204" t="s">
        <v>225</v>
      </c>
      <c r="E663" s="204" t="s">
        <v>235</v>
      </c>
      <c r="F663" s="209" t="s">
        <v>330</v>
      </c>
      <c r="G663" s="204" t="s">
        <v>334</v>
      </c>
      <c r="H663" s="204"/>
      <c r="I663" s="205">
        <f t="shared" si="134"/>
        <v>7.8</v>
      </c>
      <c r="J663" s="205">
        <f t="shared" si="134"/>
        <v>10</v>
      </c>
      <c r="K663" s="205">
        <f t="shared" si="134"/>
        <v>10</v>
      </c>
      <c r="L663" s="374"/>
      <c r="M663" s="374"/>
      <c r="N663" s="374"/>
    </row>
    <row r="664" spans="2:14" ht="12.75" customHeight="1">
      <c r="B664" s="206" t="s">
        <v>315</v>
      </c>
      <c r="C664" s="397"/>
      <c r="D664" s="204" t="s">
        <v>225</v>
      </c>
      <c r="E664" s="204" t="s">
        <v>235</v>
      </c>
      <c r="F664" s="209" t="s">
        <v>330</v>
      </c>
      <c r="G664" s="204" t="s">
        <v>334</v>
      </c>
      <c r="H664" s="204">
        <v>2</v>
      </c>
      <c r="I664" s="205">
        <v>7.8</v>
      </c>
      <c r="J664" s="205">
        <v>10</v>
      </c>
      <c r="K664" s="205">
        <v>10</v>
      </c>
      <c r="L664" s="374"/>
      <c r="M664" s="374"/>
      <c r="N664" s="374"/>
    </row>
    <row r="665" spans="2:14" ht="12.75" customHeight="1">
      <c r="B665" s="212" t="s">
        <v>335</v>
      </c>
      <c r="C665" s="397"/>
      <c r="D665" s="204" t="s">
        <v>225</v>
      </c>
      <c r="E665" s="204" t="s">
        <v>235</v>
      </c>
      <c r="F665" s="209" t="s">
        <v>330</v>
      </c>
      <c r="G665" s="204" t="s">
        <v>336</v>
      </c>
      <c r="H665" s="204"/>
      <c r="I665" s="205">
        <f aca="true" t="shared" si="135" ref="I665:K666">I666</f>
        <v>1</v>
      </c>
      <c r="J665" s="205">
        <f t="shared" si="135"/>
        <v>3</v>
      </c>
      <c r="K665" s="205">
        <f t="shared" si="135"/>
        <v>3</v>
      </c>
      <c r="L665" s="374"/>
      <c r="M665" s="374"/>
      <c r="N665" s="374"/>
    </row>
    <row r="666" spans="2:14" ht="12.75" customHeight="1">
      <c r="B666" s="212" t="s">
        <v>337</v>
      </c>
      <c r="C666" s="397"/>
      <c r="D666" s="204" t="s">
        <v>225</v>
      </c>
      <c r="E666" s="204" t="s">
        <v>235</v>
      </c>
      <c r="F666" s="209" t="s">
        <v>330</v>
      </c>
      <c r="G666" s="204" t="s">
        <v>338</v>
      </c>
      <c r="H666" s="204"/>
      <c r="I666" s="205">
        <f t="shared" si="135"/>
        <v>1</v>
      </c>
      <c r="J666" s="205">
        <f t="shared" si="135"/>
        <v>3</v>
      </c>
      <c r="K666" s="205">
        <f t="shared" si="135"/>
        <v>3</v>
      </c>
      <c r="L666" s="374"/>
      <c r="M666" s="374"/>
      <c r="N666" s="374"/>
    </row>
    <row r="667" spans="2:14" ht="12.75" customHeight="1">
      <c r="B667" s="212" t="s">
        <v>315</v>
      </c>
      <c r="C667" s="397"/>
      <c r="D667" s="204" t="s">
        <v>225</v>
      </c>
      <c r="E667" s="204" t="s">
        <v>235</v>
      </c>
      <c r="F667" s="209" t="s">
        <v>330</v>
      </c>
      <c r="G667" s="204" t="s">
        <v>338</v>
      </c>
      <c r="H667" s="204" t="s">
        <v>339</v>
      </c>
      <c r="I667" s="205">
        <v>1</v>
      </c>
      <c r="J667" s="205">
        <v>3</v>
      </c>
      <c r="K667" s="205">
        <v>3</v>
      </c>
      <c r="L667" s="374"/>
      <c r="M667" s="374"/>
      <c r="N667" s="374"/>
    </row>
    <row r="668" spans="2:14" ht="27.75" customHeight="1">
      <c r="B668" s="324" t="s">
        <v>737</v>
      </c>
      <c r="C668" s="480">
        <v>905</v>
      </c>
      <c r="D668" s="224"/>
      <c r="E668" s="224"/>
      <c r="F668" s="416"/>
      <c r="G668" s="224"/>
      <c r="H668" s="224"/>
      <c r="I668" s="481">
        <f>I674+I696+I766+I684+I782+I774</f>
        <v>9348.300000000001</v>
      </c>
      <c r="J668" s="481">
        <f>J674+J696+J766+J684+J782+J774</f>
        <v>9252.2</v>
      </c>
      <c r="K668" s="481">
        <f>K674+K696+K766+K684+K782+K774</f>
        <v>477.4</v>
      </c>
      <c r="L668" s="387"/>
      <c r="M668" s="374"/>
      <c r="N668" s="374"/>
    </row>
    <row r="669" spans="2:14" ht="15.75" customHeight="1" hidden="1">
      <c r="B669" s="211" t="s">
        <v>314</v>
      </c>
      <c r="C669" s="480"/>
      <c r="D669" s="204"/>
      <c r="E669" s="204"/>
      <c r="F669" s="305"/>
      <c r="G669" s="204"/>
      <c r="H669" s="204" t="s">
        <v>623</v>
      </c>
      <c r="I669" s="481"/>
      <c r="J669" s="205"/>
      <c r="K669" s="205"/>
      <c r="L669" s="374"/>
      <c r="M669" s="374"/>
      <c r="N669" s="374"/>
    </row>
    <row r="670" spans="2:14" ht="14.25" customHeight="1">
      <c r="B670" s="211" t="s">
        <v>315</v>
      </c>
      <c r="C670" s="480"/>
      <c r="D670" s="204"/>
      <c r="E670" s="204"/>
      <c r="F670" s="305"/>
      <c r="G670" s="204"/>
      <c r="H670" s="204" t="s">
        <v>339</v>
      </c>
      <c r="I670" s="481">
        <f>I680+I708+I712+I716+I720+I736+I755+I758+I761+I725+I772+I702+I695+I740+I731+I744+I749+I683+I790+I781</f>
        <v>2870.9000000000005</v>
      </c>
      <c r="J670" s="481">
        <f>J680+J708+J712+J716+J720+J736+J755+J758+J761+J725+J772+J702+J695+J740+J731+J744+J749+J683+J790+J781</f>
        <v>2774.8</v>
      </c>
      <c r="K670" s="481">
        <f>K680+K708+K712+K716+K720+K736+K755+K758+K761+K725+K772+K702+K695+K740+K731+K744+K749+K683+K790+K781</f>
        <v>0</v>
      </c>
      <c r="L670" s="374"/>
      <c r="M670" s="374"/>
      <c r="N670" s="374"/>
    </row>
    <row r="671" spans="2:14" ht="14.25" customHeight="1">
      <c r="B671" s="211" t="s">
        <v>316</v>
      </c>
      <c r="C671" s="480"/>
      <c r="D671" s="204"/>
      <c r="E671" s="204"/>
      <c r="F671" s="305"/>
      <c r="G671" s="204"/>
      <c r="H671" s="204" t="s">
        <v>377</v>
      </c>
      <c r="I671" s="481">
        <f>I765+I773+I689+I791</f>
        <v>6477.4</v>
      </c>
      <c r="J671" s="481">
        <f>J765+J773+J689+J791</f>
        <v>6477.4</v>
      </c>
      <c r="K671" s="481">
        <f>K765+K773+K689+K791</f>
        <v>477.4</v>
      </c>
      <c r="L671" s="374"/>
      <c r="M671" s="374"/>
      <c r="N671" s="374"/>
    </row>
    <row r="672" spans="2:14" ht="14.25" customHeight="1" hidden="1">
      <c r="B672" s="211" t="s">
        <v>317</v>
      </c>
      <c r="C672" s="480"/>
      <c r="D672" s="204"/>
      <c r="E672" s="204"/>
      <c r="F672" s="305"/>
      <c r="G672" s="204"/>
      <c r="H672" s="204" t="s">
        <v>349</v>
      </c>
      <c r="I672" s="205"/>
      <c r="J672" s="205"/>
      <c r="K672" s="205"/>
      <c r="L672" s="374"/>
      <c r="M672" s="374"/>
      <c r="N672" s="374"/>
    </row>
    <row r="673" spans="2:14" ht="14.25" customHeight="1" hidden="1">
      <c r="B673" s="211" t="s">
        <v>318</v>
      </c>
      <c r="C673" s="480"/>
      <c r="D673" s="204"/>
      <c r="E673" s="204"/>
      <c r="F673" s="305"/>
      <c r="G673" s="204"/>
      <c r="H673" s="204" t="s">
        <v>624</v>
      </c>
      <c r="I673" s="205"/>
      <c r="J673" s="205"/>
      <c r="K673" s="205"/>
      <c r="L673" s="374"/>
      <c r="M673" s="374"/>
      <c r="N673" s="374"/>
    </row>
    <row r="674" spans="2:14" ht="14.25" customHeight="1">
      <c r="B674" s="388" t="s">
        <v>224</v>
      </c>
      <c r="C674" s="397"/>
      <c r="D674" s="224" t="s">
        <v>225</v>
      </c>
      <c r="E674" s="224"/>
      <c r="F674" s="416"/>
      <c r="G674" s="224"/>
      <c r="H674" s="224"/>
      <c r="I674" s="332">
        <f>I675</f>
        <v>130</v>
      </c>
      <c r="J674" s="332">
        <f aca="true" t="shared" si="136" ref="J674:J679">J675</f>
        <v>0</v>
      </c>
      <c r="K674" s="332">
        <f aca="true" t="shared" si="137" ref="K674:K679">K675</f>
        <v>0</v>
      </c>
      <c r="L674" s="374"/>
      <c r="M674" s="374"/>
      <c r="N674" s="374"/>
    </row>
    <row r="675" spans="2:14" ht="12.75" customHeight="1">
      <c r="B675" s="396" t="s">
        <v>238</v>
      </c>
      <c r="C675" s="397"/>
      <c r="D675" s="203" t="s">
        <v>225</v>
      </c>
      <c r="E675" s="203" t="s">
        <v>239</v>
      </c>
      <c r="F675" s="278"/>
      <c r="G675" s="204"/>
      <c r="H675" s="204"/>
      <c r="I675" s="205">
        <f>I676</f>
        <v>130</v>
      </c>
      <c r="J675" s="205">
        <f t="shared" si="136"/>
        <v>0</v>
      </c>
      <c r="K675" s="205">
        <f t="shared" si="137"/>
        <v>0</v>
      </c>
      <c r="L675" s="374"/>
      <c r="M675" s="374"/>
      <c r="N675" s="374"/>
    </row>
    <row r="676" spans="2:14" ht="12.75" customHeight="1">
      <c r="B676" s="206" t="s">
        <v>319</v>
      </c>
      <c r="C676" s="397"/>
      <c r="D676" s="204" t="s">
        <v>225</v>
      </c>
      <c r="E676" s="204" t="s">
        <v>239</v>
      </c>
      <c r="F676" s="278" t="s">
        <v>320</v>
      </c>
      <c r="G676" s="204"/>
      <c r="H676" s="204"/>
      <c r="I676" s="205">
        <f>I677</f>
        <v>130</v>
      </c>
      <c r="J676" s="205">
        <f t="shared" si="136"/>
        <v>0</v>
      </c>
      <c r="K676" s="205">
        <f t="shared" si="137"/>
        <v>0</v>
      </c>
      <c r="L676" s="374"/>
      <c r="M676" s="374"/>
      <c r="N676" s="374"/>
    </row>
    <row r="677" spans="2:14" ht="27.75" customHeight="1">
      <c r="B677" s="206" t="s">
        <v>386</v>
      </c>
      <c r="C677" s="397"/>
      <c r="D677" s="204" t="s">
        <v>225</v>
      </c>
      <c r="E677" s="204" t="s">
        <v>239</v>
      </c>
      <c r="F677" s="209" t="s">
        <v>387</v>
      </c>
      <c r="G677" s="244"/>
      <c r="H677" s="244"/>
      <c r="I677" s="205">
        <f>I678+I683</f>
        <v>130</v>
      </c>
      <c r="J677" s="205">
        <f t="shared" si="136"/>
        <v>0</v>
      </c>
      <c r="K677" s="205">
        <f t="shared" si="137"/>
        <v>0</v>
      </c>
      <c r="L677" s="374"/>
      <c r="M677" s="374"/>
      <c r="N677" s="374"/>
    </row>
    <row r="678" spans="2:14" ht="12.75" customHeight="1">
      <c r="B678" s="211" t="s">
        <v>331</v>
      </c>
      <c r="C678" s="397"/>
      <c r="D678" s="204" t="s">
        <v>225</v>
      </c>
      <c r="E678" s="204" t="s">
        <v>239</v>
      </c>
      <c r="F678" s="209" t="s">
        <v>387</v>
      </c>
      <c r="G678" s="244">
        <v>200</v>
      </c>
      <c r="H678" s="244"/>
      <c r="I678" s="205">
        <f>I679</f>
        <v>130</v>
      </c>
      <c r="J678" s="205">
        <f t="shared" si="136"/>
        <v>0</v>
      </c>
      <c r="K678" s="205">
        <f t="shared" si="137"/>
        <v>0</v>
      </c>
      <c r="L678" s="374"/>
      <c r="M678" s="374"/>
      <c r="N678" s="374"/>
    </row>
    <row r="679" spans="2:14" ht="14.25" customHeight="1">
      <c r="B679" s="211" t="s">
        <v>333</v>
      </c>
      <c r="C679" s="397"/>
      <c r="D679" s="204" t="s">
        <v>225</v>
      </c>
      <c r="E679" s="204" t="s">
        <v>239</v>
      </c>
      <c r="F679" s="209" t="s">
        <v>387</v>
      </c>
      <c r="G679" s="244">
        <v>240</v>
      </c>
      <c r="H679" s="244"/>
      <c r="I679" s="205">
        <f>I680</f>
        <v>130</v>
      </c>
      <c r="J679" s="205">
        <f t="shared" si="136"/>
        <v>0</v>
      </c>
      <c r="K679" s="205">
        <f t="shared" si="137"/>
        <v>0</v>
      </c>
      <c r="L679" s="374"/>
      <c r="M679" s="374"/>
      <c r="N679" s="374"/>
    </row>
    <row r="680" spans="2:14" ht="12.75" customHeight="1">
      <c r="B680" s="206" t="s">
        <v>315</v>
      </c>
      <c r="C680" s="393"/>
      <c r="D680" s="204" t="s">
        <v>225</v>
      </c>
      <c r="E680" s="204" t="s">
        <v>239</v>
      </c>
      <c r="F680" s="209" t="s">
        <v>387</v>
      </c>
      <c r="G680" s="244">
        <v>240</v>
      </c>
      <c r="H680" s="204" t="s">
        <v>339</v>
      </c>
      <c r="I680" s="205">
        <v>130</v>
      </c>
      <c r="J680" s="205"/>
      <c r="K680" s="205"/>
      <c r="L680" s="374"/>
      <c r="M680" s="374"/>
      <c r="N680" s="374"/>
    </row>
    <row r="681" spans="2:14" ht="12.75" customHeight="1" hidden="1">
      <c r="B681" s="212" t="s">
        <v>335</v>
      </c>
      <c r="C681" s="393"/>
      <c r="D681" s="204" t="s">
        <v>225</v>
      </c>
      <c r="E681" s="204" t="s">
        <v>239</v>
      </c>
      <c r="F681" s="209" t="s">
        <v>387</v>
      </c>
      <c r="G681" s="204" t="s">
        <v>336</v>
      </c>
      <c r="H681" s="204"/>
      <c r="I681" s="205">
        <f>I683</f>
        <v>0</v>
      </c>
      <c r="J681" s="205"/>
      <c r="K681" s="205"/>
      <c r="L681" s="374"/>
      <c r="M681" s="374"/>
      <c r="N681" s="374"/>
    </row>
    <row r="682" spans="2:14" ht="12.75" customHeight="1" hidden="1">
      <c r="B682" s="212" t="s">
        <v>337</v>
      </c>
      <c r="C682" s="393"/>
      <c r="D682" s="204" t="s">
        <v>225</v>
      </c>
      <c r="E682" s="204" t="s">
        <v>239</v>
      </c>
      <c r="F682" s="209" t="s">
        <v>387</v>
      </c>
      <c r="G682" s="204" t="s">
        <v>338</v>
      </c>
      <c r="H682" s="204"/>
      <c r="I682" s="205">
        <f>I683</f>
        <v>0</v>
      </c>
      <c r="J682" s="205"/>
      <c r="K682" s="205"/>
      <c r="L682" s="374"/>
      <c r="M682" s="374"/>
      <c r="N682" s="374"/>
    </row>
    <row r="683" spans="2:14" ht="12.75" customHeight="1" hidden="1">
      <c r="B683" s="212" t="s">
        <v>315</v>
      </c>
      <c r="C683" s="393"/>
      <c r="D683" s="204" t="s">
        <v>225</v>
      </c>
      <c r="E683" s="204" t="s">
        <v>239</v>
      </c>
      <c r="F683" s="209" t="s">
        <v>387</v>
      </c>
      <c r="G683" s="204" t="s">
        <v>338</v>
      </c>
      <c r="H683" s="204" t="s">
        <v>339</v>
      </c>
      <c r="I683" s="205"/>
      <c r="J683" s="205"/>
      <c r="K683" s="205"/>
      <c r="L683" s="374"/>
      <c r="M683" s="374"/>
      <c r="N683" s="374"/>
    </row>
    <row r="684" spans="2:14" ht="12.75" customHeight="1">
      <c r="B684" s="388" t="s">
        <v>244</v>
      </c>
      <c r="C684" s="393"/>
      <c r="D684" s="224" t="s">
        <v>245</v>
      </c>
      <c r="E684" s="204"/>
      <c r="F684" s="209"/>
      <c r="G684" s="244"/>
      <c r="H684" s="204"/>
      <c r="I684" s="332">
        <f>I690+I686</f>
        <v>477.4</v>
      </c>
      <c r="J684" s="332">
        <f>J690+J686</f>
        <v>477.4</v>
      </c>
      <c r="K684" s="332">
        <f>K690+K686</f>
        <v>477.4</v>
      </c>
      <c r="L684" s="374"/>
      <c r="M684" s="374"/>
      <c r="N684" s="374"/>
    </row>
    <row r="685" spans="2:14" ht="14.25">
      <c r="B685" s="482" t="s">
        <v>407</v>
      </c>
      <c r="C685" s="392"/>
      <c r="D685" s="203" t="s">
        <v>245</v>
      </c>
      <c r="E685" s="203" t="s">
        <v>247</v>
      </c>
      <c r="F685" s="241" t="s">
        <v>408</v>
      </c>
      <c r="G685" s="242"/>
      <c r="H685" s="203"/>
      <c r="I685" s="243">
        <f aca="true" t="shared" si="138" ref="I685:K688">I686</f>
        <v>477.4</v>
      </c>
      <c r="J685" s="243">
        <f t="shared" si="138"/>
        <v>477.4</v>
      </c>
      <c r="K685" s="243">
        <f t="shared" si="138"/>
        <v>477.4</v>
      </c>
      <c r="L685" s="374"/>
      <c r="M685" s="374"/>
      <c r="N685" s="374"/>
    </row>
    <row r="686" spans="2:14" ht="12.75" customHeight="1">
      <c r="B686" s="206" t="s">
        <v>409</v>
      </c>
      <c r="C686" s="393"/>
      <c r="D686" s="204" t="s">
        <v>245</v>
      </c>
      <c r="E686" s="204" t="s">
        <v>247</v>
      </c>
      <c r="F686" s="209" t="s">
        <v>408</v>
      </c>
      <c r="G686" s="244"/>
      <c r="H686" s="204"/>
      <c r="I686" s="205">
        <f t="shared" si="138"/>
        <v>477.4</v>
      </c>
      <c r="J686" s="205">
        <f t="shared" si="138"/>
        <v>477.4</v>
      </c>
      <c r="K686" s="205">
        <f t="shared" si="138"/>
        <v>477.4</v>
      </c>
      <c r="L686" s="374"/>
      <c r="M686" s="374"/>
      <c r="N686" s="374"/>
    </row>
    <row r="687" spans="2:14" ht="12.75" customHeight="1">
      <c r="B687" s="211" t="s">
        <v>331</v>
      </c>
      <c r="C687" s="393"/>
      <c r="D687" s="204" t="s">
        <v>245</v>
      </c>
      <c r="E687" s="204" t="s">
        <v>247</v>
      </c>
      <c r="F687" s="209" t="s">
        <v>408</v>
      </c>
      <c r="G687" s="244">
        <v>200</v>
      </c>
      <c r="H687" s="204"/>
      <c r="I687" s="205">
        <f t="shared" si="138"/>
        <v>477.4</v>
      </c>
      <c r="J687" s="205">
        <f t="shared" si="138"/>
        <v>477.4</v>
      </c>
      <c r="K687" s="205">
        <f t="shared" si="138"/>
        <v>477.4</v>
      </c>
      <c r="L687" s="374"/>
      <c r="M687" s="374"/>
      <c r="N687" s="374"/>
    </row>
    <row r="688" spans="2:14" ht="12.75" customHeight="1">
      <c r="B688" s="211" t="s">
        <v>333</v>
      </c>
      <c r="C688" s="393"/>
      <c r="D688" s="204" t="s">
        <v>245</v>
      </c>
      <c r="E688" s="204" t="s">
        <v>247</v>
      </c>
      <c r="F688" s="209" t="s">
        <v>408</v>
      </c>
      <c r="G688" s="244">
        <v>240</v>
      </c>
      <c r="H688" s="204"/>
      <c r="I688" s="205">
        <f t="shared" si="138"/>
        <v>477.4</v>
      </c>
      <c r="J688" s="205">
        <f t="shared" si="138"/>
        <v>477.4</v>
      </c>
      <c r="K688" s="205">
        <f t="shared" si="138"/>
        <v>477.4</v>
      </c>
      <c r="L688" s="374"/>
      <c r="M688" s="374"/>
      <c r="N688" s="374"/>
    </row>
    <row r="689" spans="2:14" ht="12.75" customHeight="1">
      <c r="B689" s="206" t="s">
        <v>315</v>
      </c>
      <c r="C689" s="393"/>
      <c r="D689" s="204" t="s">
        <v>245</v>
      </c>
      <c r="E689" s="204" t="s">
        <v>247</v>
      </c>
      <c r="F689" s="209" t="s">
        <v>408</v>
      </c>
      <c r="G689" s="244">
        <v>240</v>
      </c>
      <c r="H689" s="204" t="s">
        <v>377</v>
      </c>
      <c r="I689" s="205">
        <v>477.4</v>
      </c>
      <c r="J689" s="205">
        <v>477.4</v>
      </c>
      <c r="K689" s="205">
        <v>477.4</v>
      </c>
      <c r="L689" s="374"/>
      <c r="M689" s="374"/>
      <c r="N689" s="374"/>
    </row>
    <row r="690" spans="2:14" ht="12.75" customHeight="1" hidden="1">
      <c r="B690" s="399" t="s">
        <v>250</v>
      </c>
      <c r="C690" s="393"/>
      <c r="D690" s="203" t="s">
        <v>245</v>
      </c>
      <c r="E690" s="203" t="s">
        <v>251</v>
      </c>
      <c r="F690" s="209"/>
      <c r="G690" s="244"/>
      <c r="H690" s="204"/>
      <c r="I690" s="243">
        <f aca="true" t="shared" si="139" ref="I690:K694">I691</f>
        <v>0</v>
      </c>
      <c r="J690" s="243">
        <f t="shared" si="139"/>
        <v>0</v>
      </c>
      <c r="K690" s="243">
        <f t="shared" si="139"/>
        <v>0</v>
      </c>
      <c r="L690" s="374"/>
      <c r="M690" s="374"/>
      <c r="N690" s="374"/>
    </row>
    <row r="691" spans="2:14" ht="27.75" customHeight="1" hidden="1">
      <c r="B691" s="400" t="s">
        <v>411</v>
      </c>
      <c r="C691" s="393"/>
      <c r="D691" s="204" t="s">
        <v>245</v>
      </c>
      <c r="E691" s="204" t="s">
        <v>251</v>
      </c>
      <c r="F691" s="483" t="s">
        <v>412</v>
      </c>
      <c r="G691" s="244"/>
      <c r="H691" s="204"/>
      <c r="I691" s="205">
        <f t="shared" si="139"/>
        <v>0</v>
      </c>
      <c r="J691" s="205">
        <f t="shared" si="139"/>
        <v>0</v>
      </c>
      <c r="K691" s="205">
        <f t="shared" si="139"/>
        <v>0</v>
      </c>
      <c r="L691" s="374"/>
      <c r="M691" s="374"/>
      <c r="N691" s="374"/>
    </row>
    <row r="692" spans="2:14" ht="12.75" customHeight="1" hidden="1">
      <c r="B692" s="484" t="s">
        <v>425</v>
      </c>
      <c r="C692" s="393"/>
      <c r="D692" s="204" t="s">
        <v>245</v>
      </c>
      <c r="E692" s="204" t="s">
        <v>251</v>
      </c>
      <c r="F692" s="483" t="s">
        <v>426</v>
      </c>
      <c r="G692" s="244"/>
      <c r="H692" s="204"/>
      <c r="I692" s="205">
        <f t="shared" si="139"/>
        <v>0</v>
      </c>
      <c r="J692" s="205">
        <f t="shared" si="139"/>
        <v>0</v>
      </c>
      <c r="K692" s="205">
        <f t="shared" si="139"/>
        <v>0</v>
      </c>
      <c r="L692" s="374"/>
      <c r="M692" s="374"/>
      <c r="N692" s="374"/>
    </row>
    <row r="693" spans="2:14" ht="12.75" customHeight="1" hidden="1">
      <c r="B693" s="211" t="s">
        <v>331</v>
      </c>
      <c r="C693" s="393"/>
      <c r="D693" s="204" t="s">
        <v>245</v>
      </c>
      <c r="E693" s="204" t="s">
        <v>251</v>
      </c>
      <c r="F693" s="483" t="s">
        <v>426</v>
      </c>
      <c r="G693" s="244">
        <v>200</v>
      </c>
      <c r="H693" s="244"/>
      <c r="I693" s="205">
        <f t="shared" si="139"/>
        <v>0</v>
      </c>
      <c r="J693" s="205">
        <f t="shared" si="139"/>
        <v>0</v>
      </c>
      <c r="K693" s="205">
        <f t="shared" si="139"/>
        <v>0</v>
      </c>
      <c r="L693" s="374"/>
      <c r="M693" s="374"/>
      <c r="N693" s="374"/>
    </row>
    <row r="694" spans="2:14" ht="12.75" customHeight="1" hidden="1">
      <c r="B694" s="211" t="s">
        <v>333</v>
      </c>
      <c r="C694" s="393"/>
      <c r="D694" s="204" t="s">
        <v>245</v>
      </c>
      <c r="E694" s="204" t="s">
        <v>251</v>
      </c>
      <c r="F694" s="483" t="s">
        <v>426</v>
      </c>
      <c r="G694" s="244">
        <v>240</v>
      </c>
      <c r="H694" s="244"/>
      <c r="I694" s="205">
        <f t="shared" si="139"/>
        <v>0</v>
      </c>
      <c r="J694" s="205">
        <f t="shared" si="139"/>
        <v>0</v>
      </c>
      <c r="K694" s="205">
        <f t="shared" si="139"/>
        <v>0</v>
      </c>
      <c r="L694" s="374"/>
      <c r="M694" s="374"/>
      <c r="N694" s="374"/>
    </row>
    <row r="695" spans="2:14" ht="12.75" customHeight="1" hidden="1">
      <c r="B695" s="206" t="s">
        <v>315</v>
      </c>
      <c r="C695" s="393"/>
      <c r="D695" s="204" t="s">
        <v>245</v>
      </c>
      <c r="E695" s="204" t="s">
        <v>251</v>
      </c>
      <c r="F695" s="483" t="s">
        <v>426</v>
      </c>
      <c r="G695" s="244">
        <v>240</v>
      </c>
      <c r="H695" s="204" t="s">
        <v>339</v>
      </c>
      <c r="I695" s="205"/>
      <c r="J695" s="205"/>
      <c r="K695" s="205"/>
      <c r="L695" s="374"/>
      <c r="M695" s="374"/>
      <c r="N695" s="374"/>
    </row>
    <row r="696" spans="2:14" ht="16.5" customHeight="1">
      <c r="B696" s="388" t="s">
        <v>252</v>
      </c>
      <c r="C696" s="391"/>
      <c r="D696" s="224" t="s">
        <v>253</v>
      </c>
      <c r="E696" s="204"/>
      <c r="F696" s="204"/>
      <c r="G696" s="204"/>
      <c r="H696" s="244"/>
      <c r="I696" s="332">
        <f>I703+I726+I750+I697</f>
        <v>2425.1000000000004</v>
      </c>
      <c r="J696" s="332">
        <f>J703+J726+J750+J740</f>
        <v>2459</v>
      </c>
      <c r="K696" s="332">
        <f>K703+K726+K750</f>
        <v>0</v>
      </c>
      <c r="L696" s="374"/>
      <c r="M696" s="374"/>
      <c r="N696" s="374"/>
    </row>
    <row r="697" spans="2:14" ht="14.25" customHeight="1" hidden="1">
      <c r="B697" s="202" t="s">
        <v>254</v>
      </c>
      <c r="C697" s="391"/>
      <c r="D697" s="203" t="s">
        <v>253</v>
      </c>
      <c r="E697" s="203" t="s">
        <v>255</v>
      </c>
      <c r="F697" s="203"/>
      <c r="G697" s="203"/>
      <c r="H697" s="242"/>
      <c r="I697" s="243">
        <f aca="true" t="shared" si="140" ref="I697:K701">I698</f>
        <v>0</v>
      </c>
      <c r="J697" s="243">
        <f t="shared" si="140"/>
        <v>0</v>
      </c>
      <c r="K697" s="243">
        <f t="shared" si="140"/>
        <v>0</v>
      </c>
      <c r="L697" s="374"/>
      <c r="M697" s="374"/>
      <c r="N697" s="374"/>
    </row>
    <row r="698" spans="2:14" ht="14.25" customHeight="1" hidden="1">
      <c r="B698" s="210" t="s">
        <v>319</v>
      </c>
      <c r="C698" s="391"/>
      <c r="D698" s="204" t="s">
        <v>253</v>
      </c>
      <c r="E698" s="204" t="s">
        <v>255</v>
      </c>
      <c r="F698" s="278" t="s">
        <v>320</v>
      </c>
      <c r="G698" s="204"/>
      <c r="H698" s="244"/>
      <c r="I698" s="205">
        <f t="shared" si="140"/>
        <v>0</v>
      </c>
      <c r="J698" s="205">
        <f t="shared" si="140"/>
        <v>0</v>
      </c>
      <c r="K698" s="205">
        <f t="shared" si="140"/>
        <v>0</v>
      </c>
      <c r="L698" s="374"/>
      <c r="M698" s="374"/>
      <c r="N698" s="374"/>
    </row>
    <row r="699" spans="2:14" ht="27.75" customHeight="1" hidden="1">
      <c r="B699" s="226" t="s">
        <v>431</v>
      </c>
      <c r="C699" s="391"/>
      <c r="D699" s="204" t="s">
        <v>253</v>
      </c>
      <c r="E699" s="204" t="s">
        <v>255</v>
      </c>
      <c r="F699" s="209" t="s">
        <v>432</v>
      </c>
      <c r="G699" s="204"/>
      <c r="H699" s="244"/>
      <c r="I699" s="205">
        <f t="shared" si="140"/>
        <v>0</v>
      </c>
      <c r="J699" s="205">
        <f t="shared" si="140"/>
        <v>0</v>
      </c>
      <c r="K699" s="205">
        <f t="shared" si="140"/>
        <v>0</v>
      </c>
      <c r="L699" s="374"/>
      <c r="M699" s="374"/>
      <c r="N699" s="374"/>
    </row>
    <row r="700" spans="2:14" ht="14.25" customHeight="1" hidden="1">
      <c r="B700" s="210" t="s">
        <v>331</v>
      </c>
      <c r="C700" s="391"/>
      <c r="D700" s="204" t="s">
        <v>253</v>
      </c>
      <c r="E700" s="204" t="s">
        <v>255</v>
      </c>
      <c r="F700" s="209" t="s">
        <v>432</v>
      </c>
      <c r="G700" s="244">
        <v>200</v>
      </c>
      <c r="H700" s="244"/>
      <c r="I700" s="205">
        <f t="shared" si="140"/>
        <v>0</v>
      </c>
      <c r="J700" s="205">
        <f t="shared" si="140"/>
        <v>0</v>
      </c>
      <c r="K700" s="205">
        <f t="shared" si="140"/>
        <v>0</v>
      </c>
      <c r="L700" s="374"/>
      <c r="M700" s="374"/>
      <c r="N700" s="374"/>
    </row>
    <row r="701" spans="2:14" ht="14.25" customHeight="1" hidden="1">
      <c r="B701" s="210" t="s">
        <v>333</v>
      </c>
      <c r="C701" s="391"/>
      <c r="D701" s="204" t="s">
        <v>253</v>
      </c>
      <c r="E701" s="204" t="s">
        <v>255</v>
      </c>
      <c r="F701" s="209" t="s">
        <v>432</v>
      </c>
      <c r="G701" s="244">
        <v>240</v>
      </c>
      <c r="H701" s="244"/>
      <c r="I701" s="205">
        <f t="shared" si="140"/>
        <v>0</v>
      </c>
      <c r="J701" s="205">
        <f t="shared" si="140"/>
        <v>0</v>
      </c>
      <c r="K701" s="205">
        <f t="shared" si="140"/>
        <v>0</v>
      </c>
      <c r="L701" s="374"/>
      <c r="M701" s="374"/>
      <c r="N701" s="374"/>
    </row>
    <row r="702" spans="2:14" ht="14.25" customHeight="1" hidden="1">
      <c r="B702" s="210" t="s">
        <v>315</v>
      </c>
      <c r="C702" s="391"/>
      <c r="D702" s="204" t="s">
        <v>253</v>
      </c>
      <c r="E702" s="204" t="s">
        <v>255</v>
      </c>
      <c r="F702" s="209" t="s">
        <v>432</v>
      </c>
      <c r="G702" s="244">
        <v>240</v>
      </c>
      <c r="H702" s="244">
        <v>2</v>
      </c>
      <c r="I702" s="205"/>
      <c r="J702" s="205"/>
      <c r="K702" s="205"/>
      <c r="L702" s="374"/>
      <c r="M702" s="374"/>
      <c r="N702" s="374"/>
    </row>
    <row r="703" spans="2:14" ht="14.25" customHeight="1" hidden="1">
      <c r="B703" s="406" t="s">
        <v>256</v>
      </c>
      <c r="C703" s="398"/>
      <c r="D703" s="203" t="s">
        <v>253</v>
      </c>
      <c r="E703" s="203" t="s">
        <v>257</v>
      </c>
      <c r="F703" s="204"/>
      <c r="G703" s="204"/>
      <c r="H703" s="204"/>
      <c r="I703" s="205">
        <f>I704+I721</f>
        <v>0</v>
      </c>
      <c r="J703" s="205">
        <f>J704</f>
        <v>0</v>
      </c>
      <c r="K703" s="205">
        <f>K704</f>
        <v>0</v>
      </c>
      <c r="L703" s="374"/>
      <c r="M703" s="374"/>
      <c r="N703" s="374"/>
    </row>
    <row r="704" spans="2:14" ht="26.25" customHeight="1" hidden="1">
      <c r="B704" s="384" t="s">
        <v>451</v>
      </c>
      <c r="C704" s="393"/>
      <c r="D704" s="204" t="s">
        <v>253</v>
      </c>
      <c r="E704" s="204" t="s">
        <v>257</v>
      </c>
      <c r="F704" s="209" t="s">
        <v>452</v>
      </c>
      <c r="G704" s="204"/>
      <c r="H704" s="204"/>
      <c r="I704" s="205">
        <f>I705+I709+I713+I717</f>
        <v>0</v>
      </c>
      <c r="J704" s="205">
        <f>J705+J709+J713+J717</f>
        <v>0</v>
      </c>
      <c r="K704" s="205">
        <f>K705+K709+K713+K717</f>
        <v>0</v>
      </c>
      <c r="L704" s="374"/>
      <c r="M704" s="374"/>
      <c r="N704" s="374"/>
    </row>
    <row r="705" spans="2:14" ht="14.25" customHeight="1" hidden="1">
      <c r="B705" s="269" t="s">
        <v>453</v>
      </c>
      <c r="C705" s="393"/>
      <c r="D705" s="204" t="s">
        <v>253</v>
      </c>
      <c r="E705" s="204" t="s">
        <v>257</v>
      </c>
      <c r="F705" s="209" t="s">
        <v>454</v>
      </c>
      <c r="G705" s="204"/>
      <c r="H705" s="204"/>
      <c r="I705" s="205">
        <f aca="true" t="shared" si="141" ref="I705:K707">I706</f>
        <v>0</v>
      </c>
      <c r="J705" s="205">
        <f t="shared" si="141"/>
        <v>0</v>
      </c>
      <c r="K705" s="205">
        <f t="shared" si="141"/>
        <v>0</v>
      </c>
      <c r="L705" s="374"/>
      <c r="M705" s="374"/>
      <c r="N705" s="374"/>
    </row>
    <row r="706" spans="2:14" ht="14.25" customHeight="1" hidden="1">
      <c r="B706" s="211" t="s">
        <v>331</v>
      </c>
      <c r="C706" s="393"/>
      <c r="D706" s="204" t="s">
        <v>253</v>
      </c>
      <c r="E706" s="204" t="s">
        <v>257</v>
      </c>
      <c r="F706" s="209" t="s">
        <v>454</v>
      </c>
      <c r="G706" s="204" t="s">
        <v>332</v>
      </c>
      <c r="H706" s="436"/>
      <c r="I706" s="205">
        <f t="shared" si="141"/>
        <v>0</v>
      </c>
      <c r="J706" s="205">
        <f t="shared" si="141"/>
        <v>0</v>
      </c>
      <c r="K706" s="205">
        <f t="shared" si="141"/>
        <v>0</v>
      </c>
      <c r="L706" s="374"/>
      <c r="M706" s="374"/>
      <c r="N706" s="374"/>
    </row>
    <row r="707" spans="2:14" ht="12.75" customHeight="1" hidden="1">
      <c r="B707" s="211" t="s">
        <v>333</v>
      </c>
      <c r="C707" s="393"/>
      <c r="D707" s="204" t="s">
        <v>253</v>
      </c>
      <c r="E707" s="204" t="s">
        <v>257</v>
      </c>
      <c r="F707" s="209" t="s">
        <v>454</v>
      </c>
      <c r="G707" s="204" t="s">
        <v>334</v>
      </c>
      <c r="H707" s="204"/>
      <c r="I707" s="205">
        <f t="shared" si="141"/>
        <v>0</v>
      </c>
      <c r="J707" s="205">
        <f t="shared" si="141"/>
        <v>0</v>
      </c>
      <c r="K707" s="205">
        <f t="shared" si="141"/>
        <v>0</v>
      </c>
      <c r="L707" s="374"/>
      <c r="M707" s="374"/>
      <c r="N707" s="374"/>
    </row>
    <row r="708" spans="2:14" ht="12.75" customHeight="1" hidden="1">
      <c r="B708" s="206" t="s">
        <v>315</v>
      </c>
      <c r="C708" s="393"/>
      <c r="D708" s="204" t="s">
        <v>253</v>
      </c>
      <c r="E708" s="204" t="s">
        <v>257</v>
      </c>
      <c r="F708" s="209" t="s">
        <v>454</v>
      </c>
      <c r="G708" s="204" t="s">
        <v>334</v>
      </c>
      <c r="H708" s="204">
        <v>2</v>
      </c>
      <c r="I708" s="205">
        <v>0</v>
      </c>
      <c r="J708" s="205"/>
      <c r="K708" s="205"/>
      <c r="L708" s="374"/>
      <c r="M708" s="374"/>
      <c r="N708" s="374"/>
    </row>
    <row r="709" spans="2:14" ht="14.25" customHeight="1" hidden="1">
      <c r="B709" s="269" t="s">
        <v>455</v>
      </c>
      <c r="C709" s="390"/>
      <c r="D709" s="204" t="s">
        <v>253</v>
      </c>
      <c r="E709" s="204" t="s">
        <v>257</v>
      </c>
      <c r="F709" s="209" t="s">
        <v>456</v>
      </c>
      <c r="G709" s="204"/>
      <c r="H709" s="204"/>
      <c r="I709" s="205">
        <f aca="true" t="shared" si="142" ref="I709:K711">I710</f>
        <v>0</v>
      </c>
      <c r="J709" s="205">
        <f t="shared" si="142"/>
        <v>0</v>
      </c>
      <c r="K709" s="205">
        <f t="shared" si="142"/>
        <v>0</v>
      </c>
      <c r="L709" s="374"/>
      <c r="M709" s="374"/>
      <c r="N709" s="374"/>
    </row>
    <row r="710" spans="2:14" ht="14.25" customHeight="1" hidden="1">
      <c r="B710" s="211" t="s">
        <v>331</v>
      </c>
      <c r="C710" s="390"/>
      <c r="D710" s="204" t="s">
        <v>253</v>
      </c>
      <c r="E710" s="204" t="s">
        <v>257</v>
      </c>
      <c r="F710" s="209" t="s">
        <v>456</v>
      </c>
      <c r="G710" s="204" t="s">
        <v>332</v>
      </c>
      <c r="H710" s="204"/>
      <c r="I710" s="205">
        <f t="shared" si="142"/>
        <v>0</v>
      </c>
      <c r="J710" s="205">
        <f t="shared" si="142"/>
        <v>0</v>
      </c>
      <c r="K710" s="205">
        <f t="shared" si="142"/>
        <v>0</v>
      </c>
      <c r="L710" s="374"/>
      <c r="M710" s="374"/>
      <c r="N710" s="374"/>
    </row>
    <row r="711" spans="2:14" ht="14.25" customHeight="1" hidden="1">
      <c r="B711" s="211" t="s">
        <v>333</v>
      </c>
      <c r="C711" s="393"/>
      <c r="D711" s="204" t="s">
        <v>253</v>
      </c>
      <c r="E711" s="204" t="s">
        <v>257</v>
      </c>
      <c r="F711" s="209" t="s">
        <v>456</v>
      </c>
      <c r="G711" s="204" t="s">
        <v>334</v>
      </c>
      <c r="H711" s="204"/>
      <c r="I711" s="205">
        <f t="shared" si="142"/>
        <v>0</v>
      </c>
      <c r="J711" s="205">
        <f t="shared" si="142"/>
        <v>0</v>
      </c>
      <c r="K711" s="205">
        <f t="shared" si="142"/>
        <v>0</v>
      </c>
      <c r="L711" s="374"/>
      <c r="M711" s="374"/>
      <c r="N711" s="374"/>
    </row>
    <row r="712" spans="2:14" ht="12.75" customHeight="1" hidden="1">
      <c r="B712" s="206" t="s">
        <v>315</v>
      </c>
      <c r="C712" s="390"/>
      <c r="D712" s="204" t="s">
        <v>253</v>
      </c>
      <c r="E712" s="204" t="s">
        <v>257</v>
      </c>
      <c r="F712" s="209" t="s">
        <v>456</v>
      </c>
      <c r="G712" s="204" t="s">
        <v>334</v>
      </c>
      <c r="H712" s="204" t="s">
        <v>339</v>
      </c>
      <c r="I712" s="205"/>
      <c r="J712" s="205"/>
      <c r="K712" s="205"/>
      <c r="L712" s="374"/>
      <c r="M712" s="374"/>
      <c r="N712" s="374"/>
    </row>
    <row r="713" spans="2:14" ht="12.75" customHeight="1" hidden="1">
      <c r="B713" s="269" t="s">
        <v>458</v>
      </c>
      <c r="C713" s="390"/>
      <c r="D713" s="204" t="s">
        <v>253</v>
      </c>
      <c r="E713" s="204" t="s">
        <v>257</v>
      </c>
      <c r="F713" s="209" t="s">
        <v>459</v>
      </c>
      <c r="G713" s="204"/>
      <c r="H713" s="204"/>
      <c r="I713" s="205">
        <f aca="true" t="shared" si="143" ref="I713:K715">I714</f>
        <v>0</v>
      </c>
      <c r="J713" s="205">
        <f t="shared" si="143"/>
        <v>0</v>
      </c>
      <c r="K713" s="205">
        <f t="shared" si="143"/>
        <v>0</v>
      </c>
      <c r="L713" s="374"/>
      <c r="M713" s="374"/>
      <c r="N713" s="374"/>
    </row>
    <row r="714" spans="2:14" ht="12.75" customHeight="1" hidden="1">
      <c r="B714" s="211" t="s">
        <v>331</v>
      </c>
      <c r="C714" s="390"/>
      <c r="D714" s="204" t="s">
        <v>253</v>
      </c>
      <c r="E714" s="204" t="s">
        <v>257</v>
      </c>
      <c r="F714" s="209" t="s">
        <v>459</v>
      </c>
      <c r="G714" s="204" t="s">
        <v>332</v>
      </c>
      <c r="H714" s="204"/>
      <c r="I714" s="205">
        <f t="shared" si="143"/>
        <v>0</v>
      </c>
      <c r="J714" s="205">
        <f t="shared" si="143"/>
        <v>0</v>
      </c>
      <c r="K714" s="205">
        <f t="shared" si="143"/>
        <v>0</v>
      </c>
      <c r="L714" s="374"/>
      <c r="M714" s="374"/>
      <c r="N714" s="374"/>
    </row>
    <row r="715" spans="2:14" ht="14.25" customHeight="1" hidden="1">
      <c r="B715" s="211" t="s">
        <v>333</v>
      </c>
      <c r="C715" s="390"/>
      <c r="D715" s="204" t="s">
        <v>253</v>
      </c>
      <c r="E715" s="204" t="s">
        <v>257</v>
      </c>
      <c r="F715" s="209" t="s">
        <v>459</v>
      </c>
      <c r="G715" s="204" t="s">
        <v>334</v>
      </c>
      <c r="H715" s="204"/>
      <c r="I715" s="205">
        <f t="shared" si="143"/>
        <v>0</v>
      </c>
      <c r="J715" s="205">
        <f t="shared" si="143"/>
        <v>0</v>
      </c>
      <c r="K715" s="205">
        <f t="shared" si="143"/>
        <v>0</v>
      </c>
      <c r="L715" s="374"/>
      <c r="M715" s="374"/>
      <c r="N715" s="374"/>
    </row>
    <row r="716" spans="2:14" ht="14.25" customHeight="1" hidden="1">
      <c r="B716" s="206" t="s">
        <v>315</v>
      </c>
      <c r="C716" s="390"/>
      <c r="D716" s="204" t="s">
        <v>253</v>
      </c>
      <c r="E716" s="204" t="s">
        <v>257</v>
      </c>
      <c r="F716" s="209" t="s">
        <v>459</v>
      </c>
      <c r="G716" s="204" t="s">
        <v>334</v>
      </c>
      <c r="H716" s="204" t="s">
        <v>339</v>
      </c>
      <c r="I716" s="205"/>
      <c r="J716" s="205"/>
      <c r="K716" s="205"/>
      <c r="L716" s="374"/>
      <c r="M716" s="374"/>
      <c r="N716" s="374"/>
    </row>
    <row r="717" spans="2:14" ht="12.75" customHeight="1" hidden="1">
      <c r="B717" s="269" t="s">
        <v>460</v>
      </c>
      <c r="C717" s="393"/>
      <c r="D717" s="204" t="s">
        <v>253</v>
      </c>
      <c r="E717" s="204" t="s">
        <v>257</v>
      </c>
      <c r="F717" s="209" t="s">
        <v>461</v>
      </c>
      <c r="G717" s="204"/>
      <c r="H717" s="204"/>
      <c r="I717" s="205">
        <f aca="true" t="shared" si="144" ref="I717:K719">I718</f>
        <v>0</v>
      </c>
      <c r="J717" s="205">
        <f t="shared" si="144"/>
        <v>0</v>
      </c>
      <c r="K717" s="205">
        <f t="shared" si="144"/>
        <v>0</v>
      </c>
      <c r="L717" s="374"/>
      <c r="M717" s="374"/>
      <c r="N717" s="374"/>
    </row>
    <row r="718" spans="2:14" ht="12.75" customHeight="1" hidden="1">
      <c r="B718" s="211" t="s">
        <v>331</v>
      </c>
      <c r="C718" s="393"/>
      <c r="D718" s="204" t="s">
        <v>253</v>
      </c>
      <c r="E718" s="204" t="s">
        <v>257</v>
      </c>
      <c r="F718" s="209" t="s">
        <v>461</v>
      </c>
      <c r="G718" s="204" t="s">
        <v>332</v>
      </c>
      <c r="H718" s="204"/>
      <c r="I718" s="205">
        <f t="shared" si="144"/>
        <v>0</v>
      </c>
      <c r="J718" s="205">
        <f t="shared" si="144"/>
        <v>0</v>
      </c>
      <c r="K718" s="205">
        <f t="shared" si="144"/>
        <v>0</v>
      </c>
      <c r="L718" s="374"/>
      <c r="M718" s="374"/>
      <c r="N718" s="374"/>
    </row>
    <row r="719" spans="2:14" ht="12.75" customHeight="1" hidden="1">
      <c r="B719" s="211" t="s">
        <v>333</v>
      </c>
      <c r="C719" s="393"/>
      <c r="D719" s="204" t="s">
        <v>253</v>
      </c>
      <c r="E719" s="204" t="s">
        <v>257</v>
      </c>
      <c r="F719" s="209" t="s">
        <v>461</v>
      </c>
      <c r="G719" s="204" t="s">
        <v>334</v>
      </c>
      <c r="H719" s="204"/>
      <c r="I719" s="205">
        <f t="shared" si="144"/>
        <v>0</v>
      </c>
      <c r="J719" s="205">
        <f t="shared" si="144"/>
        <v>0</v>
      </c>
      <c r="K719" s="205">
        <f t="shared" si="144"/>
        <v>0</v>
      </c>
      <c r="L719" s="374"/>
      <c r="M719" s="374"/>
      <c r="N719" s="374"/>
    </row>
    <row r="720" spans="2:14" ht="12.75" customHeight="1" hidden="1">
      <c r="B720" s="206" t="s">
        <v>315</v>
      </c>
      <c r="C720" s="398"/>
      <c r="D720" s="204" t="s">
        <v>253</v>
      </c>
      <c r="E720" s="204" t="s">
        <v>257</v>
      </c>
      <c r="F720" s="209" t="s">
        <v>461</v>
      </c>
      <c r="G720" s="204" t="s">
        <v>334</v>
      </c>
      <c r="H720" s="204" t="s">
        <v>339</v>
      </c>
      <c r="I720" s="205"/>
      <c r="J720" s="205"/>
      <c r="K720" s="205"/>
      <c r="L720" s="374"/>
      <c r="M720" s="374"/>
      <c r="N720" s="374"/>
    </row>
    <row r="721" spans="2:14" ht="12.75" customHeight="1" hidden="1">
      <c r="B721" s="419" t="s">
        <v>319</v>
      </c>
      <c r="C721" s="393"/>
      <c r="D721" s="204" t="s">
        <v>253</v>
      </c>
      <c r="E721" s="204" t="s">
        <v>257</v>
      </c>
      <c r="F721" s="278" t="s">
        <v>320</v>
      </c>
      <c r="G721" s="204"/>
      <c r="H721" s="204"/>
      <c r="I721" s="205">
        <f aca="true" t="shared" si="145" ref="I721:K724">I722</f>
        <v>0</v>
      </c>
      <c r="J721" s="205">
        <f t="shared" si="145"/>
        <v>0</v>
      </c>
      <c r="K721" s="205">
        <f t="shared" si="145"/>
        <v>0</v>
      </c>
      <c r="L721" s="374"/>
      <c r="M721" s="374"/>
      <c r="N721" s="374"/>
    </row>
    <row r="722" spans="2:14" ht="27.75" customHeight="1" hidden="1">
      <c r="B722" s="419" t="s">
        <v>386</v>
      </c>
      <c r="C722" s="393"/>
      <c r="D722" s="204" t="s">
        <v>253</v>
      </c>
      <c r="E722" s="204" t="s">
        <v>257</v>
      </c>
      <c r="F722" s="278" t="s">
        <v>387</v>
      </c>
      <c r="G722" s="204"/>
      <c r="H722" s="204"/>
      <c r="I722" s="205">
        <f t="shared" si="145"/>
        <v>0</v>
      </c>
      <c r="J722" s="205">
        <f t="shared" si="145"/>
        <v>0</v>
      </c>
      <c r="K722" s="205">
        <f t="shared" si="145"/>
        <v>0</v>
      </c>
      <c r="L722" s="374"/>
      <c r="M722" s="374"/>
      <c r="N722" s="374"/>
    </row>
    <row r="723" spans="2:14" ht="12.75" customHeight="1" hidden="1">
      <c r="B723" s="211" t="s">
        <v>331</v>
      </c>
      <c r="C723" s="393"/>
      <c r="D723" s="204" t="s">
        <v>253</v>
      </c>
      <c r="E723" s="204" t="s">
        <v>257</v>
      </c>
      <c r="F723" s="278" t="s">
        <v>387</v>
      </c>
      <c r="G723" s="204" t="s">
        <v>332</v>
      </c>
      <c r="H723" s="204"/>
      <c r="I723" s="205">
        <f t="shared" si="145"/>
        <v>0</v>
      </c>
      <c r="J723" s="205">
        <f t="shared" si="145"/>
        <v>0</v>
      </c>
      <c r="K723" s="205">
        <f t="shared" si="145"/>
        <v>0</v>
      </c>
      <c r="L723" s="374"/>
      <c r="M723" s="374"/>
      <c r="N723" s="374"/>
    </row>
    <row r="724" spans="2:14" ht="12.75" customHeight="1" hidden="1">
      <c r="B724" s="211" t="s">
        <v>333</v>
      </c>
      <c r="C724" s="393"/>
      <c r="D724" s="204" t="s">
        <v>253</v>
      </c>
      <c r="E724" s="204" t="s">
        <v>257</v>
      </c>
      <c r="F724" s="278" t="s">
        <v>387</v>
      </c>
      <c r="G724" s="204" t="s">
        <v>334</v>
      </c>
      <c r="H724" s="204"/>
      <c r="I724" s="205">
        <f t="shared" si="145"/>
        <v>0</v>
      </c>
      <c r="J724" s="205">
        <f t="shared" si="145"/>
        <v>0</v>
      </c>
      <c r="K724" s="205">
        <f t="shared" si="145"/>
        <v>0</v>
      </c>
      <c r="L724" s="374"/>
      <c r="M724" s="374"/>
      <c r="N724" s="374"/>
    </row>
    <row r="725" spans="2:14" ht="12.75" customHeight="1" hidden="1">
      <c r="B725" s="206" t="s">
        <v>315</v>
      </c>
      <c r="C725" s="393"/>
      <c r="D725" s="204" t="s">
        <v>253</v>
      </c>
      <c r="E725" s="204" t="s">
        <v>257</v>
      </c>
      <c r="F725" s="278" t="s">
        <v>387</v>
      </c>
      <c r="G725" s="204" t="s">
        <v>334</v>
      </c>
      <c r="H725" s="204" t="s">
        <v>339</v>
      </c>
      <c r="I725" s="205"/>
      <c r="J725" s="205"/>
      <c r="K725" s="205"/>
      <c r="L725" s="374"/>
      <c r="M725" s="374"/>
      <c r="N725" s="374"/>
    </row>
    <row r="726" spans="2:14" ht="14.25" customHeight="1" hidden="1">
      <c r="B726" s="440" t="s">
        <v>258</v>
      </c>
      <c r="C726" s="393"/>
      <c r="D726" s="203" t="s">
        <v>253</v>
      </c>
      <c r="E726" s="203" t="s">
        <v>259</v>
      </c>
      <c r="F726" s="278"/>
      <c r="G726" s="204"/>
      <c r="H726" s="204"/>
      <c r="I726" s="485">
        <f>I741+I737+I733+I727+I745</f>
        <v>0</v>
      </c>
      <c r="J726" s="485">
        <f>J732+J727</f>
        <v>0</v>
      </c>
      <c r="K726" s="485">
        <f>K732+K727</f>
        <v>0</v>
      </c>
      <c r="L726" s="374"/>
      <c r="M726" s="374"/>
      <c r="N726" s="374"/>
    </row>
    <row r="727" spans="2:14" ht="29.25" customHeight="1" hidden="1">
      <c r="B727" s="486" t="s">
        <v>497</v>
      </c>
      <c r="C727" s="487"/>
      <c r="D727" s="204" t="s">
        <v>253</v>
      </c>
      <c r="E727" s="204" t="s">
        <v>259</v>
      </c>
      <c r="F727" s="278" t="s">
        <v>474</v>
      </c>
      <c r="G727" s="204"/>
      <c r="H727" s="204"/>
      <c r="I727" s="205">
        <f aca="true" t="shared" si="146" ref="I727:K730">I728</f>
        <v>0</v>
      </c>
      <c r="J727" s="205">
        <f t="shared" si="146"/>
        <v>0</v>
      </c>
      <c r="K727" s="205">
        <f t="shared" si="146"/>
        <v>0</v>
      </c>
      <c r="L727" s="374"/>
      <c r="M727" s="374"/>
      <c r="N727" s="374"/>
    </row>
    <row r="728" spans="2:14" ht="28.5" hidden="1">
      <c r="B728" s="488" t="s">
        <v>490</v>
      </c>
      <c r="C728" s="487"/>
      <c r="D728" s="204" t="s">
        <v>253</v>
      </c>
      <c r="E728" s="204" t="s">
        <v>259</v>
      </c>
      <c r="F728" s="278" t="s">
        <v>489</v>
      </c>
      <c r="G728" s="204"/>
      <c r="H728" s="204"/>
      <c r="I728" s="205">
        <f t="shared" si="146"/>
        <v>0</v>
      </c>
      <c r="J728" s="205">
        <f t="shared" si="146"/>
        <v>0</v>
      </c>
      <c r="K728" s="205">
        <f t="shared" si="146"/>
        <v>0</v>
      </c>
      <c r="L728" s="374"/>
      <c r="M728" s="374"/>
      <c r="N728" s="374"/>
    </row>
    <row r="729" spans="2:14" ht="14.25" hidden="1">
      <c r="B729" s="488" t="s">
        <v>331</v>
      </c>
      <c r="C729" s="487"/>
      <c r="D729" s="204" t="s">
        <v>253</v>
      </c>
      <c r="E729" s="204" t="s">
        <v>259</v>
      </c>
      <c r="F729" s="278" t="s">
        <v>489</v>
      </c>
      <c r="G729" s="204" t="s">
        <v>332</v>
      </c>
      <c r="H729" s="204"/>
      <c r="I729" s="205">
        <f t="shared" si="146"/>
        <v>0</v>
      </c>
      <c r="J729" s="205">
        <f t="shared" si="146"/>
        <v>0</v>
      </c>
      <c r="K729" s="205">
        <f t="shared" si="146"/>
        <v>0</v>
      </c>
      <c r="L729" s="374"/>
      <c r="M729" s="374"/>
      <c r="N729" s="374"/>
    </row>
    <row r="730" spans="2:14" ht="14.25" hidden="1">
      <c r="B730" s="488" t="s">
        <v>333</v>
      </c>
      <c r="C730" s="487"/>
      <c r="D730" s="204" t="s">
        <v>253</v>
      </c>
      <c r="E730" s="204" t="s">
        <v>259</v>
      </c>
      <c r="F730" s="278" t="s">
        <v>489</v>
      </c>
      <c r="G730" s="204" t="s">
        <v>334</v>
      </c>
      <c r="H730" s="204"/>
      <c r="I730" s="205">
        <f t="shared" si="146"/>
        <v>0</v>
      </c>
      <c r="J730" s="205">
        <f t="shared" si="146"/>
        <v>0</v>
      </c>
      <c r="K730" s="205">
        <f t="shared" si="146"/>
        <v>0</v>
      </c>
      <c r="L730" s="374"/>
      <c r="M730" s="374"/>
      <c r="N730" s="374"/>
    </row>
    <row r="731" spans="2:14" ht="14.25" hidden="1">
      <c r="B731" s="210" t="s">
        <v>315</v>
      </c>
      <c r="C731" s="487"/>
      <c r="D731" s="204" t="s">
        <v>253</v>
      </c>
      <c r="E731" s="204" t="s">
        <v>259</v>
      </c>
      <c r="F731" s="278" t="s">
        <v>489</v>
      </c>
      <c r="G731" s="204" t="s">
        <v>334</v>
      </c>
      <c r="H731" s="204" t="s">
        <v>339</v>
      </c>
      <c r="I731" s="205"/>
      <c r="J731" s="205">
        <v>0</v>
      </c>
      <c r="K731" s="205">
        <v>0</v>
      </c>
      <c r="L731" s="374"/>
      <c r="M731" s="374"/>
      <c r="N731" s="374"/>
    </row>
    <row r="732" spans="2:14" ht="12.75" customHeight="1" hidden="1">
      <c r="B732" s="419" t="s">
        <v>319</v>
      </c>
      <c r="C732" s="393"/>
      <c r="D732" s="204" t="s">
        <v>253</v>
      </c>
      <c r="E732" s="204" t="s">
        <v>259</v>
      </c>
      <c r="F732" s="278" t="s">
        <v>320</v>
      </c>
      <c r="G732" s="204"/>
      <c r="H732" s="204"/>
      <c r="I732" s="205">
        <f>I733+I737</f>
        <v>0</v>
      </c>
      <c r="J732" s="205">
        <f aca="true" t="shared" si="147" ref="J732:K735">J733</f>
        <v>0</v>
      </c>
      <c r="K732" s="205">
        <f t="shared" si="147"/>
        <v>0</v>
      </c>
      <c r="L732" s="374"/>
      <c r="M732" s="374"/>
      <c r="N732" s="374"/>
    </row>
    <row r="733" spans="2:14" ht="27.75" customHeight="1" hidden="1">
      <c r="B733" s="419" t="s">
        <v>386</v>
      </c>
      <c r="C733" s="393"/>
      <c r="D733" s="204" t="s">
        <v>253</v>
      </c>
      <c r="E733" s="204" t="s">
        <v>259</v>
      </c>
      <c r="F733" s="278" t="s">
        <v>387</v>
      </c>
      <c r="G733" s="204"/>
      <c r="H733" s="204"/>
      <c r="I733" s="205">
        <f>I734</f>
        <v>0</v>
      </c>
      <c r="J733" s="205">
        <f t="shared" si="147"/>
        <v>0</v>
      </c>
      <c r="K733" s="205">
        <f t="shared" si="147"/>
        <v>0</v>
      </c>
      <c r="L733" s="374"/>
      <c r="M733" s="374"/>
      <c r="N733" s="374"/>
    </row>
    <row r="734" spans="2:14" ht="15.75" customHeight="1" hidden="1">
      <c r="B734" s="211" t="s">
        <v>331</v>
      </c>
      <c r="C734" s="393"/>
      <c r="D734" s="204" t="s">
        <v>253</v>
      </c>
      <c r="E734" s="204" t="s">
        <v>259</v>
      </c>
      <c r="F734" s="278" t="s">
        <v>387</v>
      </c>
      <c r="G734" s="204" t="s">
        <v>332</v>
      </c>
      <c r="H734" s="204"/>
      <c r="I734" s="205">
        <f>I735</f>
        <v>0</v>
      </c>
      <c r="J734" s="205">
        <f t="shared" si="147"/>
        <v>0</v>
      </c>
      <c r="K734" s="205">
        <f t="shared" si="147"/>
        <v>0</v>
      </c>
      <c r="L734" s="374"/>
      <c r="M734" s="374"/>
      <c r="N734" s="374"/>
    </row>
    <row r="735" spans="2:14" ht="14.25" customHeight="1" hidden="1">
      <c r="B735" s="211" t="s">
        <v>333</v>
      </c>
      <c r="C735" s="393"/>
      <c r="D735" s="204" t="s">
        <v>253</v>
      </c>
      <c r="E735" s="204" t="s">
        <v>259</v>
      </c>
      <c r="F735" s="278" t="s">
        <v>387</v>
      </c>
      <c r="G735" s="204" t="s">
        <v>334</v>
      </c>
      <c r="H735" s="204"/>
      <c r="I735" s="205">
        <f>I736</f>
        <v>0</v>
      </c>
      <c r="J735" s="205">
        <f t="shared" si="147"/>
        <v>0</v>
      </c>
      <c r="K735" s="205">
        <f t="shared" si="147"/>
        <v>0</v>
      </c>
      <c r="L735" s="374"/>
      <c r="M735" s="374"/>
      <c r="N735" s="374"/>
    </row>
    <row r="736" spans="2:14" ht="12.75" customHeight="1" hidden="1">
      <c r="B736" s="206" t="s">
        <v>315</v>
      </c>
      <c r="C736" s="393"/>
      <c r="D736" s="204" t="s">
        <v>253</v>
      </c>
      <c r="E736" s="204" t="s">
        <v>259</v>
      </c>
      <c r="F736" s="278" t="s">
        <v>387</v>
      </c>
      <c r="G736" s="204" t="s">
        <v>334</v>
      </c>
      <c r="H736" s="204" t="s">
        <v>339</v>
      </c>
      <c r="I736" s="205"/>
      <c r="J736" s="205"/>
      <c r="K736" s="205"/>
      <c r="L736" s="374"/>
      <c r="M736" s="374"/>
      <c r="N736" s="374"/>
    </row>
    <row r="737" spans="2:14" ht="12.75" customHeight="1" hidden="1">
      <c r="B737" s="419" t="s">
        <v>258</v>
      </c>
      <c r="C737" s="393"/>
      <c r="D737" s="204" t="s">
        <v>253</v>
      </c>
      <c r="E737" s="204" t="s">
        <v>259</v>
      </c>
      <c r="F737" s="278" t="s">
        <v>491</v>
      </c>
      <c r="G737" s="204"/>
      <c r="H737" s="204"/>
      <c r="I737" s="205">
        <f aca="true" t="shared" si="148" ref="I737:K739">I738</f>
        <v>0</v>
      </c>
      <c r="J737" s="205">
        <f t="shared" si="148"/>
        <v>0</v>
      </c>
      <c r="K737" s="205">
        <f t="shared" si="148"/>
        <v>0</v>
      </c>
      <c r="L737" s="374"/>
      <c r="M737" s="374"/>
      <c r="N737" s="374"/>
    </row>
    <row r="738" spans="2:14" ht="12.75" customHeight="1" hidden="1">
      <c r="B738" s="211" t="s">
        <v>331</v>
      </c>
      <c r="C738" s="393"/>
      <c r="D738" s="204" t="s">
        <v>253</v>
      </c>
      <c r="E738" s="204" t="s">
        <v>259</v>
      </c>
      <c r="F738" s="278" t="s">
        <v>491</v>
      </c>
      <c r="G738" s="204" t="s">
        <v>332</v>
      </c>
      <c r="H738" s="204"/>
      <c r="I738" s="205">
        <f t="shared" si="148"/>
        <v>0</v>
      </c>
      <c r="J738" s="205">
        <f t="shared" si="148"/>
        <v>0</v>
      </c>
      <c r="K738" s="205">
        <f t="shared" si="148"/>
        <v>0</v>
      </c>
      <c r="L738" s="374"/>
      <c r="M738" s="374"/>
      <c r="N738" s="374"/>
    </row>
    <row r="739" spans="2:14" ht="12.75" customHeight="1" hidden="1">
      <c r="B739" s="211" t="s">
        <v>333</v>
      </c>
      <c r="C739" s="393"/>
      <c r="D739" s="204" t="s">
        <v>253</v>
      </c>
      <c r="E739" s="204" t="s">
        <v>259</v>
      </c>
      <c r="F739" s="278" t="s">
        <v>491</v>
      </c>
      <c r="G739" s="204" t="s">
        <v>334</v>
      </c>
      <c r="H739" s="204"/>
      <c r="I739" s="205">
        <f t="shared" si="148"/>
        <v>0</v>
      </c>
      <c r="J739" s="205">
        <f t="shared" si="148"/>
        <v>0</v>
      </c>
      <c r="K739" s="205">
        <f t="shared" si="148"/>
        <v>0</v>
      </c>
      <c r="L739" s="374"/>
      <c r="M739" s="374"/>
      <c r="N739" s="374"/>
    </row>
    <row r="740" spans="2:14" ht="12.75" customHeight="1" hidden="1">
      <c r="B740" s="206" t="s">
        <v>315</v>
      </c>
      <c r="C740" s="393"/>
      <c r="D740" s="204" t="s">
        <v>253</v>
      </c>
      <c r="E740" s="204" t="s">
        <v>259</v>
      </c>
      <c r="F740" s="278" t="s">
        <v>491</v>
      </c>
      <c r="G740" s="204" t="s">
        <v>334</v>
      </c>
      <c r="H740" s="204" t="s">
        <v>339</v>
      </c>
      <c r="I740" s="205"/>
      <c r="J740" s="205"/>
      <c r="K740" s="205"/>
      <c r="L740" s="374"/>
      <c r="M740" s="374"/>
      <c r="N740" s="374"/>
    </row>
    <row r="741" spans="2:14" ht="14.25" hidden="1">
      <c r="B741" s="282" t="s">
        <v>492</v>
      </c>
      <c r="C741" s="393"/>
      <c r="D741" s="204" t="s">
        <v>253</v>
      </c>
      <c r="E741" s="204" t="s">
        <v>259</v>
      </c>
      <c r="F741" s="209" t="s">
        <v>493</v>
      </c>
      <c r="G741" s="204"/>
      <c r="H741" s="204"/>
      <c r="I741" s="205">
        <f aca="true" t="shared" si="149" ref="I741:K743">I742</f>
        <v>0</v>
      </c>
      <c r="J741" s="205">
        <f t="shared" si="149"/>
        <v>0</v>
      </c>
      <c r="K741" s="205">
        <f t="shared" si="149"/>
        <v>0</v>
      </c>
      <c r="L741" s="374"/>
      <c r="M741" s="374"/>
      <c r="N741" s="374"/>
    </row>
    <row r="742" spans="2:14" ht="12.75" customHeight="1" hidden="1">
      <c r="B742" s="211" t="s">
        <v>331</v>
      </c>
      <c r="C742" s="393"/>
      <c r="D742" s="204" t="s">
        <v>253</v>
      </c>
      <c r="E742" s="204" t="s">
        <v>259</v>
      </c>
      <c r="F742" s="209" t="s">
        <v>493</v>
      </c>
      <c r="G742" s="204" t="s">
        <v>332</v>
      </c>
      <c r="H742" s="204"/>
      <c r="I742" s="205">
        <f t="shared" si="149"/>
        <v>0</v>
      </c>
      <c r="J742" s="205">
        <f t="shared" si="149"/>
        <v>0</v>
      </c>
      <c r="K742" s="205">
        <f t="shared" si="149"/>
        <v>0</v>
      </c>
      <c r="L742" s="374"/>
      <c r="M742" s="374"/>
      <c r="N742" s="374"/>
    </row>
    <row r="743" spans="2:14" ht="12.75" customHeight="1" hidden="1">
      <c r="B743" s="211" t="s">
        <v>333</v>
      </c>
      <c r="C743" s="393"/>
      <c r="D743" s="204" t="s">
        <v>253</v>
      </c>
      <c r="E743" s="204" t="s">
        <v>259</v>
      </c>
      <c r="F743" s="209" t="s">
        <v>493</v>
      </c>
      <c r="G743" s="204" t="s">
        <v>334</v>
      </c>
      <c r="H743" s="204"/>
      <c r="I743" s="205">
        <f t="shared" si="149"/>
        <v>0</v>
      </c>
      <c r="J743" s="205">
        <f t="shared" si="149"/>
        <v>0</v>
      </c>
      <c r="K743" s="205">
        <f t="shared" si="149"/>
        <v>0</v>
      </c>
      <c r="L743" s="374"/>
      <c r="M743" s="374"/>
      <c r="N743" s="374"/>
    </row>
    <row r="744" spans="2:14" ht="12.75" customHeight="1" hidden="1">
      <c r="B744" s="206" t="s">
        <v>315</v>
      </c>
      <c r="C744" s="393"/>
      <c r="D744" s="204" t="s">
        <v>253</v>
      </c>
      <c r="E744" s="204" t="s">
        <v>259</v>
      </c>
      <c r="F744" s="209" t="s">
        <v>493</v>
      </c>
      <c r="G744" s="204" t="s">
        <v>334</v>
      </c>
      <c r="H744" s="204" t="s">
        <v>339</v>
      </c>
      <c r="I744" s="205"/>
      <c r="J744" s="205"/>
      <c r="K744" s="205"/>
      <c r="L744" s="374"/>
      <c r="M744" s="374"/>
      <c r="N744" s="374"/>
    </row>
    <row r="745" spans="2:14" ht="45" hidden="1">
      <c r="B745" s="489" t="s">
        <v>485</v>
      </c>
      <c r="C745" s="391"/>
      <c r="D745" s="224" t="s">
        <v>253</v>
      </c>
      <c r="E745" s="224" t="s">
        <v>259</v>
      </c>
      <c r="F745" s="442" t="s">
        <v>486</v>
      </c>
      <c r="G745" s="224"/>
      <c r="H745" s="224"/>
      <c r="I745" s="332">
        <f aca="true" t="shared" si="150" ref="I745:K748">I746</f>
        <v>0</v>
      </c>
      <c r="J745" s="332">
        <f t="shared" si="150"/>
        <v>0</v>
      </c>
      <c r="K745" s="332">
        <f t="shared" si="150"/>
        <v>0</v>
      </c>
      <c r="L745" s="374"/>
      <c r="M745" s="374"/>
      <c r="N745" s="374"/>
    </row>
    <row r="746" spans="2:14" ht="12.75" customHeight="1" hidden="1">
      <c r="B746" s="298" t="s">
        <v>343</v>
      </c>
      <c r="C746" s="393"/>
      <c r="D746" s="204" t="s">
        <v>253</v>
      </c>
      <c r="E746" s="204" t="s">
        <v>259</v>
      </c>
      <c r="F746" s="278" t="s">
        <v>486</v>
      </c>
      <c r="G746" s="204"/>
      <c r="H746" s="204"/>
      <c r="I746" s="205">
        <f t="shared" si="150"/>
        <v>0</v>
      </c>
      <c r="J746" s="205">
        <f t="shared" si="150"/>
        <v>0</v>
      </c>
      <c r="K746" s="205">
        <f t="shared" si="150"/>
        <v>0</v>
      </c>
      <c r="L746" s="374"/>
      <c r="M746" s="374"/>
      <c r="N746" s="374"/>
    </row>
    <row r="747" spans="2:14" ht="12.75" customHeight="1" hidden="1">
      <c r="B747" s="307" t="s">
        <v>331</v>
      </c>
      <c r="C747" s="393"/>
      <c r="D747" s="204" t="s">
        <v>253</v>
      </c>
      <c r="E747" s="204" t="s">
        <v>259</v>
      </c>
      <c r="F747" s="278" t="s">
        <v>486</v>
      </c>
      <c r="G747" s="204" t="s">
        <v>332</v>
      </c>
      <c r="H747" s="204"/>
      <c r="I747" s="205">
        <f t="shared" si="150"/>
        <v>0</v>
      </c>
      <c r="J747" s="205">
        <f t="shared" si="150"/>
        <v>0</v>
      </c>
      <c r="K747" s="205">
        <f t="shared" si="150"/>
        <v>0</v>
      </c>
      <c r="L747" s="374"/>
      <c r="M747" s="374"/>
      <c r="N747" s="374"/>
    </row>
    <row r="748" spans="2:14" ht="12.75" customHeight="1" hidden="1">
      <c r="B748" s="307" t="s">
        <v>333</v>
      </c>
      <c r="C748" s="393"/>
      <c r="D748" s="204" t="s">
        <v>253</v>
      </c>
      <c r="E748" s="204" t="s">
        <v>259</v>
      </c>
      <c r="F748" s="278" t="s">
        <v>486</v>
      </c>
      <c r="G748" s="204" t="s">
        <v>334</v>
      </c>
      <c r="H748" s="204"/>
      <c r="I748" s="205">
        <f t="shared" si="150"/>
        <v>0</v>
      </c>
      <c r="J748" s="205">
        <f t="shared" si="150"/>
        <v>0</v>
      </c>
      <c r="K748" s="205">
        <f t="shared" si="150"/>
        <v>0</v>
      </c>
      <c r="L748" s="374"/>
      <c r="M748" s="374"/>
      <c r="N748" s="374"/>
    </row>
    <row r="749" spans="2:14" ht="12.75" customHeight="1" hidden="1">
      <c r="B749" s="302" t="s">
        <v>315</v>
      </c>
      <c r="C749" s="393"/>
      <c r="D749" s="204" t="s">
        <v>253</v>
      </c>
      <c r="E749" s="204" t="s">
        <v>259</v>
      </c>
      <c r="F749" s="278" t="s">
        <v>486</v>
      </c>
      <c r="G749" s="204" t="s">
        <v>334</v>
      </c>
      <c r="H749" s="204" t="s">
        <v>339</v>
      </c>
      <c r="I749" s="205"/>
      <c r="J749" s="205"/>
      <c r="K749" s="205"/>
      <c r="L749" s="374"/>
      <c r="M749" s="374"/>
      <c r="N749" s="374"/>
    </row>
    <row r="750" spans="2:14" ht="12.75" customHeight="1">
      <c r="B750" s="406" t="s">
        <v>260</v>
      </c>
      <c r="C750" s="393"/>
      <c r="D750" s="203" t="s">
        <v>253</v>
      </c>
      <c r="E750" s="203" t="s">
        <v>261</v>
      </c>
      <c r="F750" s="278"/>
      <c r="G750" s="204"/>
      <c r="H750" s="204"/>
      <c r="I750" s="205">
        <f>I751+I762</f>
        <v>2425.1000000000004</v>
      </c>
      <c r="J750" s="205">
        <f>J751</f>
        <v>2459</v>
      </c>
      <c r="K750" s="205">
        <f>K751</f>
        <v>0</v>
      </c>
      <c r="L750" s="374"/>
      <c r="M750" s="374"/>
      <c r="N750" s="374"/>
    </row>
    <row r="751" spans="2:14" ht="12.75" customHeight="1">
      <c r="B751" s="206" t="s">
        <v>319</v>
      </c>
      <c r="C751" s="393"/>
      <c r="D751" s="204" t="s">
        <v>253</v>
      </c>
      <c r="E751" s="204" t="s">
        <v>261</v>
      </c>
      <c r="F751" s="278" t="s">
        <v>346</v>
      </c>
      <c r="G751" s="204"/>
      <c r="H751" s="204"/>
      <c r="I751" s="205">
        <f>I752</f>
        <v>2425.1000000000004</v>
      </c>
      <c r="J751" s="205">
        <f>J752</f>
        <v>2459</v>
      </c>
      <c r="K751" s="205">
        <f>K752</f>
        <v>0</v>
      </c>
      <c r="L751" s="374"/>
      <c r="M751" s="374"/>
      <c r="N751" s="374"/>
    </row>
    <row r="752" spans="2:14" ht="14.25" customHeight="1">
      <c r="B752" s="208" t="s">
        <v>345</v>
      </c>
      <c r="C752" s="395"/>
      <c r="D752" s="204" t="s">
        <v>253</v>
      </c>
      <c r="E752" s="204" t="s">
        <v>261</v>
      </c>
      <c r="F752" s="278" t="s">
        <v>346</v>
      </c>
      <c r="G752" s="204"/>
      <c r="H752" s="204"/>
      <c r="I752" s="205">
        <f>I755+I758+I761</f>
        <v>2425.1000000000004</v>
      </c>
      <c r="J752" s="205">
        <f>J755+J758+J761</f>
        <v>2459</v>
      </c>
      <c r="K752" s="205">
        <f>K755+K758+K761</f>
        <v>0</v>
      </c>
      <c r="L752" s="374"/>
      <c r="M752" s="374"/>
      <c r="N752" s="374"/>
    </row>
    <row r="753" spans="2:14" ht="29.25" customHeight="1">
      <c r="B753" s="210" t="s">
        <v>323</v>
      </c>
      <c r="C753" s="393"/>
      <c r="D753" s="204" t="s">
        <v>253</v>
      </c>
      <c r="E753" s="204" t="s">
        <v>261</v>
      </c>
      <c r="F753" s="278" t="s">
        <v>346</v>
      </c>
      <c r="G753" s="204" t="s">
        <v>324</v>
      </c>
      <c r="H753" s="204"/>
      <c r="I753" s="205">
        <f aca="true" t="shared" si="151" ref="I753:K754">I754</f>
        <v>2389.8</v>
      </c>
      <c r="J753" s="205">
        <f t="shared" si="151"/>
        <v>2416</v>
      </c>
      <c r="K753" s="205">
        <f t="shared" si="151"/>
        <v>0</v>
      </c>
      <c r="L753" s="374"/>
      <c r="M753" s="374"/>
      <c r="N753" s="374"/>
    </row>
    <row r="754" spans="2:14" ht="12.75" customHeight="1">
      <c r="B754" s="206" t="s">
        <v>325</v>
      </c>
      <c r="C754" s="393"/>
      <c r="D754" s="204" t="s">
        <v>253</v>
      </c>
      <c r="E754" s="204" t="s">
        <v>261</v>
      </c>
      <c r="F754" s="278" t="s">
        <v>346</v>
      </c>
      <c r="G754" s="204" t="s">
        <v>326</v>
      </c>
      <c r="H754" s="204"/>
      <c r="I754" s="205">
        <f t="shared" si="151"/>
        <v>2389.8</v>
      </c>
      <c r="J754" s="205">
        <f t="shared" si="151"/>
        <v>2416</v>
      </c>
      <c r="K754" s="205">
        <f t="shared" si="151"/>
        <v>0</v>
      </c>
      <c r="L754" s="374"/>
      <c r="M754" s="374"/>
      <c r="N754" s="374"/>
    </row>
    <row r="755" spans="2:14" ht="14.25" customHeight="1">
      <c r="B755" s="206" t="s">
        <v>315</v>
      </c>
      <c r="C755" s="398"/>
      <c r="D755" s="204" t="s">
        <v>253</v>
      </c>
      <c r="E755" s="204" t="s">
        <v>261</v>
      </c>
      <c r="F755" s="278" t="s">
        <v>346</v>
      </c>
      <c r="G755" s="204" t="s">
        <v>326</v>
      </c>
      <c r="H755" s="204">
        <v>2</v>
      </c>
      <c r="I755" s="205">
        <v>2389.8</v>
      </c>
      <c r="J755" s="205">
        <v>2416</v>
      </c>
      <c r="K755" s="205"/>
      <c r="L755" s="374"/>
      <c r="M755" s="374"/>
      <c r="N755" s="374"/>
    </row>
    <row r="756" spans="2:14" ht="12.75" customHeight="1">
      <c r="B756" s="211" t="s">
        <v>331</v>
      </c>
      <c r="C756" s="398"/>
      <c r="D756" s="204" t="s">
        <v>253</v>
      </c>
      <c r="E756" s="204" t="s">
        <v>261</v>
      </c>
      <c r="F756" s="278" t="s">
        <v>346</v>
      </c>
      <c r="G756" s="204" t="s">
        <v>332</v>
      </c>
      <c r="H756" s="204"/>
      <c r="I756" s="205">
        <f aca="true" t="shared" si="152" ref="I756:K757">I757</f>
        <v>32.3</v>
      </c>
      <c r="J756" s="205">
        <f t="shared" si="152"/>
        <v>38</v>
      </c>
      <c r="K756" s="205">
        <f t="shared" si="152"/>
        <v>0</v>
      </c>
      <c r="L756" s="374"/>
      <c r="M756" s="374"/>
      <c r="N756" s="374"/>
    </row>
    <row r="757" spans="2:14" ht="12.75" customHeight="1">
      <c r="B757" s="211" t="s">
        <v>333</v>
      </c>
      <c r="C757" s="398"/>
      <c r="D757" s="204" t="s">
        <v>253</v>
      </c>
      <c r="E757" s="204" t="s">
        <v>261</v>
      </c>
      <c r="F757" s="278" t="s">
        <v>346</v>
      </c>
      <c r="G757" s="204" t="s">
        <v>334</v>
      </c>
      <c r="H757" s="204"/>
      <c r="I757" s="205">
        <f t="shared" si="152"/>
        <v>32.3</v>
      </c>
      <c r="J757" s="205">
        <f t="shared" si="152"/>
        <v>38</v>
      </c>
      <c r="K757" s="205">
        <f t="shared" si="152"/>
        <v>0</v>
      </c>
      <c r="L757" s="374"/>
      <c r="M757" s="374"/>
      <c r="N757" s="374"/>
    </row>
    <row r="758" spans="2:14" ht="12.75" customHeight="1">
      <c r="B758" s="206" t="s">
        <v>315</v>
      </c>
      <c r="C758" s="398"/>
      <c r="D758" s="204" t="s">
        <v>253</v>
      </c>
      <c r="E758" s="204" t="s">
        <v>261</v>
      </c>
      <c r="F758" s="278" t="s">
        <v>346</v>
      </c>
      <c r="G758" s="204" t="s">
        <v>334</v>
      </c>
      <c r="H758" s="204">
        <v>2</v>
      </c>
      <c r="I758" s="205">
        <v>32.3</v>
      </c>
      <c r="J758" s="205">
        <v>38</v>
      </c>
      <c r="K758" s="205"/>
      <c r="L758" s="374"/>
      <c r="M758" s="374"/>
      <c r="N758" s="374"/>
    </row>
    <row r="759" spans="2:14" ht="12.75" customHeight="1">
      <c r="B759" s="212" t="s">
        <v>335</v>
      </c>
      <c r="C759" s="398"/>
      <c r="D759" s="204" t="s">
        <v>253</v>
      </c>
      <c r="E759" s="204" t="s">
        <v>261</v>
      </c>
      <c r="F759" s="278" t="s">
        <v>346</v>
      </c>
      <c r="G759" s="309">
        <v>800</v>
      </c>
      <c r="H759" s="397"/>
      <c r="I759" s="205">
        <f aca="true" t="shared" si="153" ref="I759:K760">I760</f>
        <v>3</v>
      </c>
      <c r="J759" s="205">
        <f t="shared" si="153"/>
        <v>5</v>
      </c>
      <c r="K759" s="205">
        <f t="shared" si="153"/>
        <v>0</v>
      </c>
      <c r="L759" s="374"/>
      <c r="M759" s="374"/>
      <c r="N759" s="374"/>
    </row>
    <row r="760" spans="2:14" ht="12.75" customHeight="1">
      <c r="B760" s="212" t="s">
        <v>337</v>
      </c>
      <c r="C760" s="398"/>
      <c r="D760" s="204" t="s">
        <v>253</v>
      </c>
      <c r="E760" s="204" t="s">
        <v>261</v>
      </c>
      <c r="F760" s="278" t="s">
        <v>346</v>
      </c>
      <c r="G760" s="309">
        <v>850</v>
      </c>
      <c r="H760" s="397"/>
      <c r="I760" s="205">
        <f t="shared" si="153"/>
        <v>3</v>
      </c>
      <c r="J760" s="205">
        <f t="shared" si="153"/>
        <v>5</v>
      </c>
      <c r="K760" s="205">
        <f t="shared" si="153"/>
        <v>0</v>
      </c>
      <c r="L760" s="374"/>
      <c r="M760" s="374"/>
      <c r="N760" s="374"/>
    </row>
    <row r="761" spans="2:14" ht="14.25" customHeight="1">
      <c r="B761" s="212" t="s">
        <v>315</v>
      </c>
      <c r="C761" s="398"/>
      <c r="D761" s="204" t="s">
        <v>253</v>
      </c>
      <c r="E761" s="204" t="s">
        <v>261</v>
      </c>
      <c r="F761" s="278" t="s">
        <v>346</v>
      </c>
      <c r="G761" s="309">
        <v>850</v>
      </c>
      <c r="H761" s="309">
        <v>2</v>
      </c>
      <c r="I761" s="205">
        <v>3</v>
      </c>
      <c r="J761" s="205">
        <v>5</v>
      </c>
      <c r="K761" s="205"/>
      <c r="L761" s="374"/>
      <c r="M761" s="374"/>
      <c r="N761" s="374"/>
    </row>
    <row r="762" spans="2:14" ht="41.25" customHeight="1" hidden="1">
      <c r="B762" s="394" t="s">
        <v>327</v>
      </c>
      <c r="C762" s="490"/>
      <c r="D762" s="204" t="s">
        <v>253</v>
      </c>
      <c r="E762" s="204" t="s">
        <v>261</v>
      </c>
      <c r="F762" s="278" t="s">
        <v>328</v>
      </c>
      <c r="G762" s="491"/>
      <c r="H762" s="491"/>
      <c r="I762" s="492">
        <f aca="true" t="shared" si="154" ref="I762:K764">I763</f>
        <v>0</v>
      </c>
      <c r="J762" s="492">
        <f t="shared" si="154"/>
        <v>0</v>
      </c>
      <c r="K762" s="492">
        <f t="shared" si="154"/>
        <v>0</v>
      </c>
      <c r="L762" s="374"/>
      <c r="M762" s="374"/>
      <c r="N762" s="374"/>
    </row>
    <row r="763" spans="2:14" ht="41.25" customHeight="1" hidden="1">
      <c r="B763" s="272" t="s">
        <v>323</v>
      </c>
      <c r="C763" s="490"/>
      <c r="D763" s="204" t="s">
        <v>253</v>
      </c>
      <c r="E763" s="204" t="s">
        <v>261</v>
      </c>
      <c r="F763" s="278" t="s">
        <v>328</v>
      </c>
      <c r="G763" s="204" t="s">
        <v>324</v>
      </c>
      <c r="H763" s="204"/>
      <c r="I763" s="492">
        <f t="shared" si="154"/>
        <v>0</v>
      </c>
      <c r="J763" s="492">
        <f t="shared" si="154"/>
        <v>0</v>
      </c>
      <c r="K763" s="492">
        <f t="shared" si="154"/>
        <v>0</v>
      </c>
      <c r="L763" s="374"/>
      <c r="M763" s="374"/>
      <c r="N763" s="374"/>
    </row>
    <row r="764" spans="2:14" ht="14.25" customHeight="1" hidden="1">
      <c r="B764" s="206" t="s">
        <v>325</v>
      </c>
      <c r="C764" s="398"/>
      <c r="D764" s="204" t="s">
        <v>253</v>
      </c>
      <c r="E764" s="204" t="s">
        <v>261</v>
      </c>
      <c r="F764" s="278" t="s">
        <v>328</v>
      </c>
      <c r="G764" s="204" t="s">
        <v>326</v>
      </c>
      <c r="H764" s="204"/>
      <c r="I764" s="205">
        <f t="shared" si="154"/>
        <v>0</v>
      </c>
      <c r="J764" s="205">
        <f t="shared" si="154"/>
        <v>0</v>
      </c>
      <c r="K764" s="205">
        <f t="shared" si="154"/>
        <v>0</v>
      </c>
      <c r="L764" s="374"/>
      <c r="M764" s="374"/>
      <c r="N764" s="374"/>
    </row>
    <row r="765" spans="2:14" ht="14.25" customHeight="1" hidden="1">
      <c r="B765" s="206" t="s">
        <v>316</v>
      </c>
      <c r="C765" s="398"/>
      <c r="D765" s="204" t="s">
        <v>253</v>
      </c>
      <c r="E765" s="204" t="s">
        <v>261</v>
      </c>
      <c r="F765" s="278" t="s">
        <v>328</v>
      </c>
      <c r="G765" s="204" t="s">
        <v>326</v>
      </c>
      <c r="H765" s="204" t="s">
        <v>349</v>
      </c>
      <c r="I765" s="205"/>
      <c r="J765" s="205"/>
      <c r="K765" s="205"/>
      <c r="L765" s="374"/>
      <c r="M765" s="374"/>
      <c r="N765" s="374"/>
    </row>
    <row r="766" spans="1:66" s="450" customFormat="1" ht="14.25" customHeight="1" hidden="1">
      <c r="A766" s="445"/>
      <c r="B766" s="468" t="s">
        <v>262</v>
      </c>
      <c r="C766" s="462"/>
      <c r="D766" s="224" t="s">
        <v>263</v>
      </c>
      <c r="E766" s="224"/>
      <c r="F766" s="442"/>
      <c r="G766" s="469"/>
      <c r="H766" s="469"/>
      <c r="I766" s="332">
        <f>I767</f>
        <v>0</v>
      </c>
      <c r="J766" s="332">
        <f>J767</f>
        <v>0</v>
      </c>
      <c r="K766" s="332">
        <f>K767</f>
        <v>0</v>
      </c>
      <c r="L766" s="374"/>
      <c r="M766" s="374"/>
      <c r="N766" s="374"/>
      <c r="O766" s="366"/>
      <c r="P766" s="367"/>
      <c r="Q766" s="367"/>
      <c r="R766" s="367"/>
      <c r="S766" s="367"/>
      <c r="T766" s="367"/>
      <c r="U766" s="367"/>
      <c r="V766" s="367"/>
      <c r="W766" s="367"/>
      <c r="X766" s="367"/>
      <c r="Y766" s="367"/>
      <c r="Z766" s="367"/>
      <c r="AA766" s="367"/>
      <c r="AB766" s="367"/>
      <c r="AC766" s="367"/>
      <c r="AD766" s="367"/>
      <c r="AE766" s="367"/>
      <c r="AF766" s="449"/>
      <c r="AG766" s="449"/>
      <c r="AH766" s="449"/>
      <c r="AI766" s="449"/>
      <c r="AJ766" s="449"/>
      <c r="AK766" s="449"/>
      <c r="AL766" s="449"/>
      <c r="AM766" s="449"/>
      <c r="AN766" s="449"/>
      <c r="AO766" s="449"/>
      <c r="AP766" s="449"/>
      <c r="AQ766" s="449"/>
      <c r="AR766" s="449"/>
      <c r="AS766" s="449"/>
      <c r="AT766" s="449"/>
      <c r="AU766" s="449"/>
      <c r="AV766" s="449"/>
      <c r="AW766" s="449"/>
      <c r="AX766" s="449"/>
      <c r="AY766" s="449"/>
      <c r="AZ766" s="449"/>
      <c r="BA766" s="449"/>
      <c r="BB766" s="449"/>
      <c r="BC766" s="449"/>
      <c r="BD766" s="449"/>
      <c r="BE766" s="449"/>
      <c r="BF766" s="449"/>
      <c r="BG766" s="449"/>
      <c r="BH766" s="449"/>
      <c r="BI766" s="449"/>
      <c r="BJ766" s="449"/>
      <c r="BK766" s="449"/>
      <c r="BL766" s="449"/>
      <c r="BM766" s="449"/>
      <c r="BN766" s="449"/>
    </row>
    <row r="767" spans="1:66" s="499" customFormat="1" ht="14.25" customHeight="1" hidden="1">
      <c r="A767" s="493"/>
      <c r="B767" s="494" t="s">
        <v>264</v>
      </c>
      <c r="C767" s="495"/>
      <c r="D767" s="203" t="s">
        <v>263</v>
      </c>
      <c r="E767" s="203" t="s">
        <v>265</v>
      </c>
      <c r="F767" s="496"/>
      <c r="G767" s="497"/>
      <c r="H767" s="497"/>
      <c r="I767" s="243">
        <f>I769+I772</f>
        <v>0</v>
      </c>
      <c r="J767" s="243">
        <f>J769</f>
        <v>0</v>
      </c>
      <c r="K767" s="243">
        <f>K769</f>
        <v>0</v>
      </c>
      <c r="L767" s="374"/>
      <c r="M767" s="374"/>
      <c r="N767" s="374"/>
      <c r="O767" s="366"/>
      <c r="P767" s="367"/>
      <c r="Q767" s="367"/>
      <c r="R767" s="367"/>
      <c r="S767" s="367"/>
      <c r="T767" s="367"/>
      <c r="U767" s="367"/>
      <c r="V767" s="367"/>
      <c r="W767" s="367"/>
      <c r="X767" s="367"/>
      <c r="Y767" s="367"/>
      <c r="Z767" s="367"/>
      <c r="AA767" s="367"/>
      <c r="AB767" s="367"/>
      <c r="AC767" s="367"/>
      <c r="AD767" s="367"/>
      <c r="AE767" s="367"/>
      <c r="AF767" s="498"/>
      <c r="AG767" s="498"/>
      <c r="AH767" s="498"/>
      <c r="AI767" s="498"/>
      <c r="AJ767" s="498"/>
      <c r="AK767" s="498"/>
      <c r="AL767" s="498"/>
      <c r="AM767" s="498"/>
      <c r="AN767" s="498"/>
      <c r="AO767" s="498"/>
      <c r="AP767" s="498"/>
      <c r="AQ767" s="498"/>
      <c r="AR767" s="498"/>
      <c r="AS767" s="498"/>
      <c r="AT767" s="498"/>
      <c r="AU767" s="498"/>
      <c r="AV767" s="498"/>
      <c r="AW767" s="498"/>
      <c r="AX767" s="498"/>
      <c r="AY767" s="498"/>
      <c r="AZ767" s="498"/>
      <c r="BA767" s="498"/>
      <c r="BB767" s="498"/>
      <c r="BC767" s="498"/>
      <c r="BD767" s="498"/>
      <c r="BE767" s="498"/>
      <c r="BF767" s="498"/>
      <c r="BG767" s="498"/>
      <c r="BH767" s="498"/>
      <c r="BI767" s="498"/>
      <c r="BJ767" s="498"/>
      <c r="BK767" s="498"/>
      <c r="BL767" s="498"/>
      <c r="BM767" s="498"/>
      <c r="BN767" s="498"/>
    </row>
    <row r="768" spans="1:66" s="499" customFormat="1" ht="28.5" customHeight="1" hidden="1">
      <c r="A768" s="493"/>
      <c r="B768" s="466" t="s">
        <v>497</v>
      </c>
      <c r="C768" s="495"/>
      <c r="D768" s="204" t="s">
        <v>263</v>
      </c>
      <c r="E768" s="204" t="s">
        <v>265</v>
      </c>
      <c r="F768" s="278" t="s">
        <v>474</v>
      </c>
      <c r="G768" s="309"/>
      <c r="H768" s="309"/>
      <c r="I768" s="205">
        <f aca="true" t="shared" si="155" ref="I768:K770">I769</f>
        <v>0</v>
      </c>
      <c r="J768" s="205">
        <f t="shared" si="155"/>
        <v>0</v>
      </c>
      <c r="K768" s="205">
        <f t="shared" si="155"/>
        <v>0</v>
      </c>
      <c r="L768" s="374"/>
      <c r="M768" s="374"/>
      <c r="N768" s="374"/>
      <c r="O768" s="366"/>
      <c r="P768" s="367"/>
      <c r="Q768" s="367"/>
      <c r="R768" s="367"/>
      <c r="S768" s="367"/>
      <c r="T768" s="367"/>
      <c r="U768" s="367"/>
      <c r="V768" s="367"/>
      <c r="W768" s="367"/>
      <c r="X768" s="367"/>
      <c r="Y768" s="367"/>
      <c r="Z768" s="367"/>
      <c r="AA768" s="367"/>
      <c r="AB768" s="367"/>
      <c r="AC768" s="367"/>
      <c r="AD768" s="367"/>
      <c r="AE768" s="367"/>
      <c r="AF768" s="498"/>
      <c r="AG768" s="498"/>
      <c r="AH768" s="498"/>
      <c r="AI768" s="498"/>
      <c r="AJ768" s="498"/>
      <c r="AK768" s="498"/>
      <c r="AL768" s="498"/>
      <c r="AM768" s="498"/>
      <c r="AN768" s="498"/>
      <c r="AO768" s="498"/>
      <c r="AP768" s="498"/>
      <c r="AQ768" s="498"/>
      <c r="AR768" s="498"/>
      <c r="AS768" s="498"/>
      <c r="AT768" s="498"/>
      <c r="AU768" s="498"/>
      <c r="AV768" s="498"/>
      <c r="AW768" s="498"/>
      <c r="AX768" s="498"/>
      <c r="AY768" s="498"/>
      <c r="AZ768" s="498"/>
      <c r="BA768" s="498"/>
      <c r="BB768" s="498"/>
      <c r="BC768" s="498"/>
      <c r="BD768" s="498"/>
      <c r="BE768" s="498"/>
      <c r="BF768" s="498"/>
      <c r="BG768" s="498"/>
      <c r="BH768" s="498"/>
      <c r="BI768" s="498"/>
      <c r="BJ768" s="498"/>
      <c r="BK768" s="498"/>
      <c r="BL768" s="498"/>
      <c r="BM768" s="498"/>
      <c r="BN768" s="498"/>
    </row>
    <row r="769" spans="2:14" ht="28.5" customHeight="1" hidden="1">
      <c r="B769" s="500" t="s">
        <v>498</v>
      </c>
      <c r="C769" s="398"/>
      <c r="D769" s="204" t="s">
        <v>263</v>
      </c>
      <c r="E769" s="204" t="s">
        <v>265</v>
      </c>
      <c r="F769" s="278" t="s">
        <v>499</v>
      </c>
      <c r="G769" s="309"/>
      <c r="H769" s="309"/>
      <c r="I769" s="205">
        <f t="shared" si="155"/>
        <v>0</v>
      </c>
      <c r="J769" s="205">
        <f t="shared" si="155"/>
        <v>0</v>
      </c>
      <c r="K769" s="205">
        <f t="shared" si="155"/>
        <v>0</v>
      </c>
      <c r="L769" s="374"/>
      <c r="M769" s="374"/>
      <c r="N769" s="374"/>
    </row>
    <row r="770" spans="2:14" ht="14.25" customHeight="1" hidden="1">
      <c r="B770" s="211" t="s">
        <v>331</v>
      </c>
      <c r="C770" s="398"/>
      <c r="D770" s="204" t="s">
        <v>263</v>
      </c>
      <c r="E770" s="204" t="s">
        <v>265</v>
      </c>
      <c r="F770" s="278" t="s">
        <v>499</v>
      </c>
      <c r="G770" s="309">
        <v>200</v>
      </c>
      <c r="H770" s="309"/>
      <c r="I770" s="205">
        <f t="shared" si="155"/>
        <v>0</v>
      </c>
      <c r="J770" s="205">
        <f t="shared" si="155"/>
        <v>0</v>
      </c>
      <c r="K770" s="205">
        <f t="shared" si="155"/>
        <v>0</v>
      </c>
      <c r="L770" s="374"/>
      <c r="M770" s="374"/>
      <c r="N770" s="374"/>
    </row>
    <row r="771" spans="2:14" ht="14.25" customHeight="1" hidden="1">
      <c r="B771" s="211" t="s">
        <v>333</v>
      </c>
      <c r="C771" s="398"/>
      <c r="D771" s="204" t="s">
        <v>263</v>
      </c>
      <c r="E771" s="204" t="s">
        <v>265</v>
      </c>
      <c r="F771" s="278" t="s">
        <v>499</v>
      </c>
      <c r="G771" s="309">
        <v>240</v>
      </c>
      <c r="H771" s="309"/>
      <c r="I771" s="205">
        <f>I773</f>
        <v>0</v>
      </c>
      <c r="J771" s="205">
        <f>J773</f>
        <v>0</v>
      </c>
      <c r="K771" s="205">
        <f>K773</f>
        <v>0</v>
      </c>
      <c r="L771" s="374"/>
      <c r="M771" s="374"/>
      <c r="N771" s="374"/>
    </row>
    <row r="772" spans="2:14" ht="14.25" customHeight="1" hidden="1">
      <c r="B772" s="206" t="s">
        <v>315</v>
      </c>
      <c r="C772" s="398"/>
      <c r="D772" s="204" t="s">
        <v>263</v>
      </c>
      <c r="E772" s="204" t="s">
        <v>265</v>
      </c>
      <c r="F772" s="278" t="s">
        <v>499</v>
      </c>
      <c r="G772" s="309">
        <v>240</v>
      </c>
      <c r="H772" s="309">
        <v>2</v>
      </c>
      <c r="I772" s="205"/>
      <c r="J772" s="205"/>
      <c r="K772" s="205"/>
      <c r="L772" s="374"/>
      <c r="M772" s="374"/>
      <c r="N772" s="374"/>
    </row>
    <row r="773" spans="2:14" ht="14.25" customHeight="1" hidden="1">
      <c r="B773" s="206" t="s">
        <v>316</v>
      </c>
      <c r="C773" s="398"/>
      <c r="D773" s="204" t="s">
        <v>263</v>
      </c>
      <c r="E773" s="204" t="s">
        <v>265</v>
      </c>
      <c r="F773" s="278" t="s">
        <v>499</v>
      </c>
      <c r="G773" s="309">
        <v>240</v>
      </c>
      <c r="H773" s="309">
        <v>3</v>
      </c>
      <c r="I773" s="205"/>
      <c r="J773" s="205"/>
      <c r="K773" s="205"/>
      <c r="L773" s="374"/>
      <c r="M773" s="374"/>
      <c r="N773" s="374"/>
    </row>
    <row r="774" spans="2:14" ht="14.25" customHeight="1">
      <c r="B774" s="184" t="s">
        <v>266</v>
      </c>
      <c r="C774" s="142"/>
      <c r="D774" s="224" t="s">
        <v>267</v>
      </c>
      <c r="E774" s="204"/>
      <c r="F774" s="278"/>
      <c r="G774" s="309"/>
      <c r="H774" s="309"/>
      <c r="I774" s="332">
        <f>I783</f>
        <v>6315.8</v>
      </c>
      <c r="J774" s="332">
        <f>J783</f>
        <v>6315.8</v>
      </c>
      <c r="K774" s="332">
        <f>K783</f>
        <v>0</v>
      </c>
      <c r="L774" s="374"/>
      <c r="M774" s="374"/>
      <c r="N774" s="374"/>
    </row>
    <row r="775" spans="2:14" ht="14.25" customHeight="1" hidden="1">
      <c r="B775" s="308" t="s">
        <v>572</v>
      </c>
      <c r="C775" s="398"/>
      <c r="D775" s="203" t="s">
        <v>267</v>
      </c>
      <c r="E775" s="203" t="s">
        <v>273</v>
      </c>
      <c r="F775" s="278"/>
      <c r="G775" s="309"/>
      <c r="H775" s="309"/>
      <c r="I775" s="205">
        <f aca="true" t="shared" si="156" ref="I775:I780">I776</f>
        <v>0</v>
      </c>
      <c r="J775" s="205">
        <f aca="true" t="shared" si="157" ref="J775:K779">J776</f>
        <v>0</v>
      </c>
      <c r="K775" s="205">
        <f t="shared" si="157"/>
        <v>0</v>
      </c>
      <c r="L775" s="374"/>
      <c r="M775" s="374"/>
      <c r="N775" s="374"/>
    </row>
    <row r="776" spans="2:14" ht="30" hidden="1">
      <c r="B776" s="303" t="s">
        <v>512</v>
      </c>
      <c r="C776" s="398"/>
      <c r="D776" s="204" t="s">
        <v>267</v>
      </c>
      <c r="E776" s="204" t="s">
        <v>273</v>
      </c>
      <c r="F776" s="278"/>
      <c r="G776" s="309"/>
      <c r="H776" s="309"/>
      <c r="I776" s="205">
        <f t="shared" si="156"/>
        <v>0</v>
      </c>
      <c r="J776" s="205">
        <f t="shared" si="157"/>
        <v>0</v>
      </c>
      <c r="K776" s="205">
        <f t="shared" si="157"/>
        <v>0</v>
      </c>
      <c r="L776" s="374"/>
      <c r="M776" s="374"/>
      <c r="N776" s="374"/>
    </row>
    <row r="777" spans="2:14" ht="14.25" hidden="1">
      <c r="B777" s="195" t="s">
        <v>573</v>
      </c>
      <c r="C777" s="398"/>
      <c r="D777" s="204" t="s">
        <v>267</v>
      </c>
      <c r="E777" s="204" t="s">
        <v>273</v>
      </c>
      <c r="F777" s="436" t="s">
        <v>581</v>
      </c>
      <c r="G777" s="309"/>
      <c r="H777" s="309"/>
      <c r="I777" s="205">
        <f t="shared" si="156"/>
        <v>0</v>
      </c>
      <c r="J777" s="205">
        <f t="shared" si="157"/>
        <v>0</v>
      </c>
      <c r="K777" s="205">
        <f t="shared" si="157"/>
        <v>0</v>
      </c>
      <c r="L777" s="374"/>
      <c r="M777" s="374"/>
      <c r="N777" s="374"/>
    </row>
    <row r="778" spans="2:14" ht="28.5" hidden="1">
      <c r="B778" s="210" t="s">
        <v>580</v>
      </c>
      <c r="C778" s="398"/>
      <c r="D778" s="204" t="s">
        <v>267</v>
      </c>
      <c r="E778" s="204" t="s">
        <v>273</v>
      </c>
      <c r="F778" s="436" t="s">
        <v>581</v>
      </c>
      <c r="G778" s="309"/>
      <c r="H778" s="309"/>
      <c r="I778" s="205">
        <f t="shared" si="156"/>
        <v>0</v>
      </c>
      <c r="J778" s="205">
        <f t="shared" si="157"/>
        <v>0</v>
      </c>
      <c r="K778" s="205">
        <f t="shared" si="157"/>
        <v>0</v>
      </c>
      <c r="L778" s="374"/>
      <c r="M778" s="374"/>
      <c r="N778" s="374"/>
    </row>
    <row r="779" spans="2:14" ht="14.25" customHeight="1" hidden="1">
      <c r="B779" s="211" t="s">
        <v>331</v>
      </c>
      <c r="C779" s="398"/>
      <c r="D779" s="204" t="s">
        <v>267</v>
      </c>
      <c r="E779" s="204" t="s">
        <v>273</v>
      </c>
      <c r="F779" s="436" t="s">
        <v>581</v>
      </c>
      <c r="G779" s="309">
        <v>200</v>
      </c>
      <c r="H779" s="309"/>
      <c r="I779" s="205">
        <f t="shared" si="156"/>
        <v>0</v>
      </c>
      <c r="J779" s="205">
        <f t="shared" si="157"/>
        <v>0</v>
      </c>
      <c r="K779" s="205">
        <f t="shared" si="157"/>
        <v>0</v>
      </c>
      <c r="L779" s="374"/>
      <c r="M779" s="374"/>
      <c r="N779" s="374"/>
    </row>
    <row r="780" spans="2:14" ht="14.25" customHeight="1" hidden="1">
      <c r="B780" s="211" t="s">
        <v>333</v>
      </c>
      <c r="C780" s="398"/>
      <c r="D780" s="204" t="s">
        <v>267</v>
      </c>
      <c r="E780" s="204" t="s">
        <v>273</v>
      </c>
      <c r="F780" s="436" t="s">
        <v>581</v>
      </c>
      <c r="G780" s="309">
        <v>240</v>
      </c>
      <c r="H780" s="309"/>
      <c r="I780" s="205">
        <f t="shared" si="156"/>
        <v>0</v>
      </c>
      <c r="J780" s="205"/>
      <c r="K780" s="205"/>
      <c r="L780" s="374"/>
      <c r="M780" s="374"/>
      <c r="N780" s="374"/>
    </row>
    <row r="781" spans="2:14" ht="14.25" customHeight="1" hidden="1">
      <c r="B781" s="206" t="s">
        <v>315</v>
      </c>
      <c r="C781" s="398"/>
      <c r="D781" s="204" t="s">
        <v>267</v>
      </c>
      <c r="E781" s="204" t="s">
        <v>273</v>
      </c>
      <c r="F781" s="436" t="s">
        <v>581</v>
      </c>
      <c r="G781" s="309">
        <v>240</v>
      </c>
      <c r="H781" s="309">
        <v>2</v>
      </c>
      <c r="I781" s="205"/>
      <c r="J781" s="205"/>
      <c r="K781" s="205"/>
      <c r="L781" s="374"/>
      <c r="M781" s="374"/>
      <c r="N781" s="374"/>
    </row>
    <row r="782" spans="2:14" ht="14.25" customHeight="1" hidden="1">
      <c r="B782" s="184"/>
      <c r="C782" s="142"/>
      <c r="D782" s="224"/>
      <c r="E782" s="204"/>
      <c r="F782" s="278"/>
      <c r="G782" s="309"/>
      <c r="H782" s="309"/>
      <c r="I782" s="332"/>
      <c r="J782" s="332"/>
      <c r="K782" s="332"/>
      <c r="L782" s="374"/>
      <c r="M782" s="374"/>
      <c r="N782" s="374"/>
    </row>
    <row r="783" spans="2:14" ht="14.25" customHeight="1">
      <c r="B783" s="308" t="s">
        <v>572</v>
      </c>
      <c r="C783" s="398"/>
      <c r="D783" s="326" t="s">
        <v>267</v>
      </c>
      <c r="E783" s="326" t="s">
        <v>273</v>
      </c>
      <c r="F783" s="501" t="s">
        <v>579</v>
      </c>
      <c r="G783" s="502"/>
      <c r="H783" s="502"/>
      <c r="I783" s="485">
        <f aca="true" t="shared" si="158" ref="I783:K785">I784</f>
        <v>6315.8</v>
      </c>
      <c r="J783" s="485">
        <f t="shared" si="158"/>
        <v>6315.8</v>
      </c>
      <c r="K783" s="485">
        <f t="shared" si="158"/>
        <v>0</v>
      </c>
      <c r="L783" s="374"/>
      <c r="M783" s="374"/>
      <c r="N783" s="374"/>
    </row>
    <row r="784" spans="2:14" ht="14.25" hidden="1">
      <c r="B784" s="27" t="s">
        <v>738</v>
      </c>
      <c r="C784" s="398"/>
      <c r="D784" s="204" t="s">
        <v>267</v>
      </c>
      <c r="E784" s="204" t="s">
        <v>273</v>
      </c>
      <c r="F784" s="278" t="s">
        <v>579</v>
      </c>
      <c r="G784" s="309"/>
      <c r="H784" s="309"/>
      <c r="I784" s="205">
        <f t="shared" si="158"/>
        <v>6315.8</v>
      </c>
      <c r="J784" s="205">
        <f t="shared" si="158"/>
        <v>6315.8</v>
      </c>
      <c r="K784" s="205">
        <f t="shared" si="158"/>
        <v>0</v>
      </c>
      <c r="L784" s="374"/>
      <c r="M784" s="374"/>
      <c r="N784" s="374"/>
    </row>
    <row r="785" spans="2:14" ht="30">
      <c r="B785" s="303" t="s">
        <v>512</v>
      </c>
      <c r="C785" s="398"/>
      <c r="D785" s="204" t="s">
        <v>267</v>
      </c>
      <c r="E785" s="204" t="s">
        <v>273</v>
      </c>
      <c r="F785" s="278" t="s">
        <v>579</v>
      </c>
      <c r="G785" s="309"/>
      <c r="H785" s="309"/>
      <c r="I785" s="205">
        <f t="shared" si="158"/>
        <v>6315.8</v>
      </c>
      <c r="J785" s="205">
        <f t="shared" si="158"/>
        <v>6315.8</v>
      </c>
      <c r="K785" s="205">
        <f t="shared" si="158"/>
        <v>0</v>
      </c>
      <c r="L785" s="374"/>
      <c r="M785" s="374"/>
      <c r="N785" s="374"/>
    </row>
    <row r="786" spans="2:14" ht="14.25">
      <c r="B786" s="195" t="s">
        <v>573</v>
      </c>
      <c r="C786" s="398"/>
      <c r="D786" s="204" t="s">
        <v>267</v>
      </c>
      <c r="E786" s="204" t="s">
        <v>273</v>
      </c>
      <c r="F786" s="278" t="s">
        <v>579</v>
      </c>
      <c r="G786" s="309"/>
      <c r="H786" s="309"/>
      <c r="I786" s="205">
        <f>I788</f>
        <v>6315.8</v>
      </c>
      <c r="J786" s="205">
        <f>J788</f>
        <v>6315.8</v>
      </c>
      <c r="K786" s="205">
        <f>K788</f>
        <v>0</v>
      </c>
      <c r="L786" s="374"/>
      <c r="M786" s="374"/>
      <c r="N786" s="374"/>
    </row>
    <row r="787" spans="2:14" ht="14.25">
      <c r="B787" s="27" t="s">
        <v>578</v>
      </c>
      <c r="C787" s="398"/>
      <c r="D787" s="204" t="s">
        <v>267</v>
      </c>
      <c r="E787" s="204" t="s">
        <v>273</v>
      </c>
      <c r="F787" s="278" t="s">
        <v>579</v>
      </c>
      <c r="G787" s="309"/>
      <c r="H787" s="309"/>
      <c r="I787" s="205">
        <f aca="true" t="shared" si="159" ref="I787:K788">I788</f>
        <v>6315.8</v>
      </c>
      <c r="J787" s="205">
        <f t="shared" si="159"/>
        <v>6315.8</v>
      </c>
      <c r="K787" s="205">
        <f t="shared" si="159"/>
        <v>0</v>
      </c>
      <c r="L787" s="374"/>
      <c r="M787" s="374"/>
      <c r="N787" s="374"/>
    </row>
    <row r="788" spans="2:14" ht="14.25">
      <c r="B788" s="211" t="s">
        <v>331</v>
      </c>
      <c r="C788" s="398"/>
      <c r="D788" s="204" t="s">
        <v>267</v>
      </c>
      <c r="E788" s="204" t="s">
        <v>273</v>
      </c>
      <c r="F788" s="278" t="s">
        <v>579</v>
      </c>
      <c r="G788" s="309">
        <v>200</v>
      </c>
      <c r="H788" s="309"/>
      <c r="I788" s="205">
        <f t="shared" si="159"/>
        <v>6315.8</v>
      </c>
      <c r="J788" s="205">
        <f t="shared" si="159"/>
        <v>6315.8</v>
      </c>
      <c r="K788" s="205">
        <f t="shared" si="159"/>
        <v>0</v>
      </c>
      <c r="L788" s="374"/>
      <c r="M788" s="374"/>
      <c r="N788" s="374"/>
    </row>
    <row r="789" spans="2:14" ht="14.25">
      <c r="B789" s="211" t="s">
        <v>333</v>
      </c>
      <c r="C789" s="398"/>
      <c r="D789" s="204" t="s">
        <v>267</v>
      </c>
      <c r="E789" s="204" t="s">
        <v>273</v>
      </c>
      <c r="F789" s="278" t="s">
        <v>579</v>
      </c>
      <c r="G789" s="309">
        <v>240</v>
      </c>
      <c r="H789" s="309"/>
      <c r="I789" s="205">
        <f>I790+I791</f>
        <v>6315.8</v>
      </c>
      <c r="J789" s="205">
        <f>J790+J791</f>
        <v>6315.8</v>
      </c>
      <c r="K789" s="205">
        <f>K790+K791</f>
        <v>0</v>
      </c>
      <c r="L789" s="374"/>
      <c r="M789" s="374"/>
      <c r="N789" s="374"/>
    </row>
    <row r="790" spans="2:14" ht="14.25">
      <c r="B790" s="206" t="s">
        <v>315</v>
      </c>
      <c r="C790" s="398"/>
      <c r="D790" s="204" t="s">
        <v>267</v>
      </c>
      <c r="E790" s="204" t="s">
        <v>273</v>
      </c>
      <c r="F790" s="278" t="s">
        <v>579</v>
      </c>
      <c r="G790" s="309">
        <v>240</v>
      </c>
      <c r="H790" s="309">
        <v>2</v>
      </c>
      <c r="I790" s="205">
        <v>315.8</v>
      </c>
      <c r="J790" s="205">
        <v>315.8</v>
      </c>
      <c r="K790" s="205"/>
      <c r="L790" s="374"/>
      <c r="M790" s="374"/>
      <c r="N790" s="374"/>
    </row>
    <row r="791" spans="2:14" ht="14.25">
      <c r="B791" s="211" t="s">
        <v>316</v>
      </c>
      <c r="C791" s="398"/>
      <c r="D791" s="204" t="s">
        <v>267</v>
      </c>
      <c r="E791" s="204" t="s">
        <v>273</v>
      </c>
      <c r="F791" s="278" t="s">
        <v>579</v>
      </c>
      <c r="G791" s="309">
        <v>240</v>
      </c>
      <c r="H791" s="309">
        <v>3</v>
      </c>
      <c r="I791" s="205">
        <v>6000</v>
      </c>
      <c r="J791" s="205">
        <v>6000</v>
      </c>
      <c r="K791" s="205"/>
      <c r="L791" s="374"/>
      <c r="M791" s="374"/>
      <c r="N791" s="374"/>
    </row>
    <row r="792" spans="2:14" ht="31.5" customHeight="1">
      <c r="B792" s="503" t="s">
        <v>739</v>
      </c>
      <c r="C792" s="462">
        <v>907</v>
      </c>
      <c r="D792" s="224"/>
      <c r="E792" s="224"/>
      <c r="F792" s="504"/>
      <c r="G792" s="224"/>
      <c r="H792" s="224"/>
      <c r="I792" s="332">
        <f>I798+I824+I1032+I1052</f>
        <v>185774.4</v>
      </c>
      <c r="J792" s="332">
        <f>J798+J824+J1032+J1052</f>
        <v>199090.28000000003</v>
      </c>
      <c r="K792" s="332">
        <f>K798+K824+K1032+K1052</f>
        <v>143536.90000000002</v>
      </c>
      <c r="L792" s="387"/>
      <c r="M792" s="374"/>
      <c r="N792" s="374"/>
    </row>
    <row r="793" spans="2:14" ht="14.25" customHeight="1" hidden="1">
      <c r="B793" s="384" t="s">
        <v>314</v>
      </c>
      <c r="C793" s="462"/>
      <c r="D793" s="224"/>
      <c r="E793" s="224"/>
      <c r="F793" s="504"/>
      <c r="G793" s="224"/>
      <c r="H793" s="224" t="s">
        <v>623</v>
      </c>
      <c r="I793" s="332"/>
      <c r="J793" s="332"/>
      <c r="K793" s="332"/>
      <c r="L793" s="374"/>
      <c r="M793" s="374"/>
      <c r="N793" s="374"/>
    </row>
    <row r="794" spans="2:14" ht="14.25" customHeight="1">
      <c r="B794" s="384" t="s">
        <v>315</v>
      </c>
      <c r="C794" s="462"/>
      <c r="D794" s="224"/>
      <c r="E794" s="224"/>
      <c r="F794" s="504"/>
      <c r="G794" s="224"/>
      <c r="H794" s="224" t="s">
        <v>339</v>
      </c>
      <c r="I794" s="332">
        <f>I818+I832+I864+I870+I879+I901+I924+I956+I982+I993+I1011+I1014+I1017+I1022+I1025+I1037+I1044+I1057+I1063+I823+I987+I1060+I859+I960+I963+I966+I969+I807+I948+I941+I852+I1028+I999+I1004+I912+I907+I842+I874</f>
        <v>62812.09999999999</v>
      </c>
      <c r="J794" s="332">
        <f>J818+J832+J864+J870+J879+J901+J924+J956+J982+J993+J1011+J1014+J1017+J1022+J1025+J1037+J1044+J1057+J1063+J823+J987+J1060+J859+J960+J963+J966+J969+J807+J948+J941+J852+J1028+J999+J1004+J912+J907</f>
        <v>60401.67999999999</v>
      </c>
      <c r="K794" s="332">
        <f>K818+K832+K864+K870+K879+K901+K924+K956+K982+K993+K1011+K1014+K1017+K1022+K1025+K1037+K1044+K1057+K1063+K823+K987+K1060+K859+K960+K963+K966+K969+K807+K948+K941+K852+K1028+K999+K1004+K912+K907</f>
        <v>62216.9</v>
      </c>
      <c r="L794" s="374"/>
      <c r="M794" s="374"/>
      <c r="N794" s="374"/>
    </row>
    <row r="795" spans="2:14" ht="14.25" customHeight="1">
      <c r="B795" s="384" t="s">
        <v>316</v>
      </c>
      <c r="C795" s="462"/>
      <c r="D795" s="224"/>
      <c r="E795" s="224"/>
      <c r="F795" s="504"/>
      <c r="G795" s="224"/>
      <c r="H795" s="224" t="s">
        <v>377</v>
      </c>
      <c r="I795" s="332">
        <f>I811+I814+I837+I847+I869+I880+I885+I890+I902+I925+I936+I1045+I1049+I988+I1031+I803+I949+I919+I974+I931+I1051+I913</f>
        <v>111778.6</v>
      </c>
      <c r="J795" s="332">
        <f>J811+J814+J837+J847+J869+J880+J885+J890+J902+J925+J936+J1045+J1049+J988+J1031+J803+J949+J919+J974+J931+J1051+J913</f>
        <v>81275.29999999999</v>
      </c>
      <c r="K795" s="332">
        <f>K811+K814+K837+K847+K869+K880+K885+K890+K902+K925+K936+K1045+K1049+K988+K1031+K803+K949+K919+K974+K931+K1051+K913</f>
        <v>70171.99999999999</v>
      </c>
      <c r="L795" s="374"/>
      <c r="M795" s="374"/>
      <c r="N795" s="374"/>
    </row>
    <row r="796" spans="2:14" ht="14.25" customHeight="1">
      <c r="B796" s="384" t="s">
        <v>317</v>
      </c>
      <c r="C796" s="462"/>
      <c r="D796" s="224"/>
      <c r="E796" s="224"/>
      <c r="F796" s="504"/>
      <c r="G796" s="224"/>
      <c r="H796" s="224" t="s">
        <v>349</v>
      </c>
      <c r="I796" s="332">
        <f>I881+I926+I896+I950+I932+I914</f>
        <v>11183.7</v>
      </c>
      <c r="J796" s="332">
        <f>J881+J926+J896+J950+J932+J914</f>
        <v>57413.299999999996</v>
      </c>
      <c r="K796" s="332">
        <f>K881+K926+K896+K950+K932+K914</f>
        <v>11148</v>
      </c>
      <c r="L796" s="374"/>
      <c r="M796" s="374"/>
      <c r="N796" s="374"/>
    </row>
    <row r="797" spans="2:14" ht="14.25" customHeight="1">
      <c r="B797" s="384" t="s">
        <v>318</v>
      </c>
      <c r="C797" s="462"/>
      <c r="D797" s="224"/>
      <c r="E797" s="224"/>
      <c r="F797" s="504"/>
      <c r="G797" s="224"/>
      <c r="H797" s="224" t="s">
        <v>624</v>
      </c>
      <c r="I797" s="332"/>
      <c r="J797" s="332"/>
      <c r="K797" s="332"/>
      <c r="L797" s="374"/>
      <c r="M797" s="374"/>
      <c r="N797" s="374"/>
    </row>
    <row r="798" spans="2:14" ht="12.75" customHeight="1">
      <c r="B798" s="388" t="s">
        <v>224</v>
      </c>
      <c r="C798" s="398"/>
      <c r="D798" s="224" t="s">
        <v>225</v>
      </c>
      <c r="E798" s="224"/>
      <c r="F798" s="504"/>
      <c r="G798" s="224"/>
      <c r="H798" s="224"/>
      <c r="I798" s="332">
        <f>I799</f>
        <v>472.9</v>
      </c>
      <c r="J798" s="332">
        <f>J799</f>
        <v>470.7</v>
      </c>
      <c r="K798" s="332">
        <f>K799</f>
        <v>433.7</v>
      </c>
      <c r="L798" s="374"/>
      <c r="M798" s="374"/>
      <c r="N798" s="374"/>
    </row>
    <row r="799" spans="2:14" ht="12.75" customHeight="1" hidden="1">
      <c r="B799" s="396" t="s">
        <v>238</v>
      </c>
      <c r="C799" s="398"/>
      <c r="D799" s="203" t="s">
        <v>225</v>
      </c>
      <c r="E799" s="203" t="s">
        <v>239</v>
      </c>
      <c r="F799" s="299"/>
      <c r="G799" s="204"/>
      <c r="H799" s="204"/>
      <c r="I799" s="205">
        <f>I808+I815+I819+I800+I804</f>
        <v>472.9</v>
      </c>
      <c r="J799" s="205">
        <f>J808+J815</f>
        <v>470.7</v>
      </c>
      <c r="K799" s="205">
        <f>K808+K815</f>
        <v>433.7</v>
      </c>
      <c r="L799" s="374"/>
      <c r="M799" s="374"/>
      <c r="N799" s="374"/>
    </row>
    <row r="800" spans="2:14" ht="42.75" customHeight="1" hidden="1">
      <c r="B800" s="394" t="s">
        <v>327</v>
      </c>
      <c r="C800" s="398"/>
      <c r="D800" s="204" t="s">
        <v>225</v>
      </c>
      <c r="E800" s="204" t="s">
        <v>239</v>
      </c>
      <c r="F800" s="209" t="s">
        <v>328</v>
      </c>
      <c r="G800" s="204"/>
      <c r="H800" s="204"/>
      <c r="I800" s="205">
        <f aca="true" t="shared" si="160" ref="I800:K802">I801</f>
        <v>0</v>
      </c>
      <c r="J800" s="205">
        <f t="shared" si="160"/>
        <v>0</v>
      </c>
      <c r="K800" s="205">
        <f t="shared" si="160"/>
        <v>0</v>
      </c>
      <c r="L800" s="374"/>
      <c r="M800" s="374"/>
      <c r="N800" s="374"/>
    </row>
    <row r="801" spans="2:14" ht="41.25" customHeight="1" hidden="1">
      <c r="B801" s="272" t="s">
        <v>323</v>
      </c>
      <c r="C801" s="398"/>
      <c r="D801" s="204" t="s">
        <v>225</v>
      </c>
      <c r="E801" s="204" t="s">
        <v>239</v>
      </c>
      <c r="F801" s="209" t="s">
        <v>328</v>
      </c>
      <c r="G801" s="204" t="s">
        <v>324</v>
      </c>
      <c r="H801" s="204"/>
      <c r="I801" s="205">
        <f t="shared" si="160"/>
        <v>0</v>
      </c>
      <c r="J801" s="205">
        <f t="shared" si="160"/>
        <v>0</v>
      </c>
      <c r="K801" s="205">
        <f t="shared" si="160"/>
        <v>0</v>
      </c>
      <c r="L801" s="374"/>
      <c r="M801" s="374"/>
      <c r="N801" s="374"/>
    </row>
    <row r="802" spans="2:14" ht="14.25" customHeight="1" hidden="1">
      <c r="B802" s="272" t="s">
        <v>325</v>
      </c>
      <c r="C802" s="398"/>
      <c r="D802" s="204" t="s">
        <v>225</v>
      </c>
      <c r="E802" s="204" t="s">
        <v>239</v>
      </c>
      <c r="F802" s="209" t="s">
        <v>328</v>
      </c>
      <c r="G802" s="204" t="s">
        <v>326</v>
      </c>
      <c r="H802" s="204"/>
      <c r="I802" s="205">
        <f t="shared" si="160"/>
        <v>0</v>
      </c>
      <c r="J802" s="205">
        <f t="shared" si="160"/>
        <v>0</v>
      </c>
      <c r="K802" s="205">
        <f t="shared" si="160"/>
        <v>0</v>
      </c>
      <c r="L802" s="374"/>
      <c r="M802" s="374"/>
      <c r="N802" s="374"/>
    </row>
    <row r="803" spans="2:14" ht="12.75" customHeight="1" hidden="1">
      <c r="B803" s="272" t="s">
        <v>316</v>
      </c>
      <c r="C803" s="398"/>
      <c r="D803" s="204" t="s">
        <v>225</v>
      </c>
      <c r="E803" s="204" t="s">
        <v>239</v>
      </c>
      <c r="F803" s="209" t="s">
        <v>328</v>
      </c>
      <c r="G803" s="204" t="s">
        <v>326</v>
      </c>
      <c r="H803" s="204" t="s">
        <v>349</v>
      </c>
      <c r="I803" s="205"/>
      <c r="J803" s="205"/>
      <c r="K803" s="205"/>
      <c r="L803" s="374"/>
      <c r="M803" s="374"/>
      <c r="N803" s="374"/>
    </row>
    <row r="804" spans="2:14" ht="42.75" hidden="1">
      <c r="B804" s="505" t="s">
        <v>382</v>
      </c>
      <c r="C804" s="398"/>
      <c r="D804" s="204" t="s">
        <v>225</v>
      </c>
      <c r="E804" s="204" t="s">
        <v>239</v>
      </c>
      <c r="F804" s="209" t="s">
        <v>383</v>
      </c>
      <c r="G804" s="204"/>
      <c r="H804" s="204"/>
      <c r="I804" s="205">
        <f aca="true" t="shared" si="161" ref="I804:K806">I805</f>
        <v>0</v>
      </c>
      <c r="J804" s="205">
        <f t="shared" si="161"/>
        <v>0</v>
      </c>
      <c r="K804" s="205">
        <f t="shared" si="161"/>
        <v>0</v>
      </c>
      <c r="L804" s="374"/>
      <c r="M804" s="374"/>
      <c r="N804" s="374"/>
    </row>
    <row r="805" spans="2:14" ht="41.25" customHeight="1" hidden="1">
      <c r="B805" s="506" t="s">
        <v>323</v>
      </c>
      <c r="C805" s="398"/>
      <c r="D805" s="204" t="s">
        <v>225</v>
      </c>
      <c r="E805" s="204" t="s">
        <v>239</v>
      </c>
      <c r="F805" s="209" t="s">
        <v>383</v>
      </c>
      <c r="G805" s="204" t="s">
        <v>324</v>
      </c>
      <c r="H805" s="204"/>
      <c r="I805" s="205">
        <f t="shared" si="161"/>
        <v>0</v>
      </c>
      <c r="J805" s="205">
        <f t="shared" si="161"/>
        <v>0</v>
      </c>
      <c r="K805" s="205">
        <f t="shared" si="161"/>
        <v>0</v>
      </c>
      <c r="L805" s="374"/>
      <c r="M805" s="374"/>
      <c r="N805" s="374"/>
    </row>
    <row r="806" spans="2:14" ht="12.75" customHeight="1" hidden="1">
      <c r="B806" s="206" t="s">
        <v>325</v>
      </c>
      <c r="C806" s="398"/>
      <c r="D806" s="204" t="s">
        <v>225</v>
      </c>
      <c r="E806" s="204" t="s">
        <v>239</v>
      </c>
      <c r="F806" s="209" t="s">
        <v>383</v>
      </c>
      <c r="G806" s="204" t="s">
        <v>326</v>
      </c>
      <c r="H806" s="204"/>
      <c r="I806" s="205">
        <f t="shared" si="161"/>
        <v>0</v>
      </c>
      <c r="J806" s="205">
        <f t="shared" si="161"/>
        <v>0</v>
      </c>
      <c r="K806" s="205">
        <f t="shared" si="161"/>
        <v>0</v>
      </c>
      <c r="L806" s="374"/>
      <c r="M806" s="374"/>
      <c r="N806" s="374"/>
    </row>
    <row r="807" spans="2:14" ht="12.75" customHeight="1" hidden="1">
      <c r="B807" s="206" t="s">
        <v>315</v>
      </c>
      <c r="C807" s="398"/>
      <c r="D807" s="204" t="s">
        <v>225</v>
      </c>
      <c r="E807" s="204" t="s">
        <v>239</v>
      </c>
      <c r="F807" s="209" t="s">
        <v>383</v>
      </c>
      <c r="G807" s="204" t="s">
        <v>326</v>
      </c>
      <c r="H807" s="204" t="s">
        <v>339</v>
      </c>
      <c r="I807" s="205"/>
      <c r="J807" s="205"/>
      <c r="K807" s="205"/>
      <c r="L807" s="374"/>
      <c r="M807" s="374"/>
      <c r="N807" s="374"/>
    </row>
    <row r="808" spans="2:14" ht="42.75">
      <c r="B808" s="226" t="s">
        <v>378</v>
      </c>
      <c r="C808" s="398"/>
      <c r="D808" s="204" t="s">
        <v>225</v>
      </c>
      <c r="E808" s="204" t="s">
        <v>239</v>
      </c>
      <c r="F808" s="209" t="s">
        <v>379</v>
      </c>
      <c r="G808" s="204"/>
      <c r="H808" s="204"/>
      <c r="I808" s="205">
        <f>I809+I812</f>
        <v>433.7</v>
      </c>
      <c r="J808" s="205">
        <f>J809+J812</f>
        <v>433.7</v>
      </c>
      <c r="K808" s="205">
        <f>K809+K812</f>
        <v>433.7</v>
      </c>
      <c r="L808" s="374"/>
      <c r="M808" s="374"/>
      <c r="N808" s="374"/>
    </row>
    <row r="809" spans="2:14" ht="29.25" customHeight="1">
      <c r="B809" s="210" t="s">
        <v>323</v>
      </c>
      <c r="C809" s="398"/>
      <c r="D809" s="204" t="s">
        <v>225</v>
      </c>
      <c r="E809" s="204" t="s">
        <v>239</v>
      </c>
      <c r="F809" s="209" t="s">
        <v>379</v>
      </c>
      <c r="G809" s="204" t="s">
        <v>324</v>
      </c>
      <c r="H809" s="204"/>
      <c r="I809" s="205">
        <f aca="true" t="shared" si="162" ref="I809:K810">I810</f>
        <v>380.7</v>
      </c>
      <c r="J809" s="205">
        <f t="shared" si="162"/>
        <v>380.7</v>
      </c>
      <c r="K809" s="205">
        <f t="shared" si="162"/>
        <v>380.7</v>
      </c>
      <c r="L809" s="374"/>
      <c r="M809" s="374"/>
      <c r="N809" s="374"/>
    </row>
    <row r="810" spans="2:14" ht="14.25" customHeight="1">
      <c r="B810" s="206" t="s">
        <v>325</v>
      </c>
      <c r="C810" s="398"/>
      <c r="D810" s="204" t="s">
        <v>225</v>
      </c>
      <c r="E810" s="204" t="s">
        <v>239</v>
      </c>
      <c r="F810" s="209" t="s">
        <v>379</v>
      </c>
      <c r="G810" s="204" t="s">
        <v>326</v>
      </c>
      <c r="H810" s="204"/>
      <c r="I810" s="205">
        <f t="shared" si="162"/>
        <v>380.7</v>
      </c>
      <c r="J810" s="205">
        <f t="shared" si="162"/>
        <v>380.7</v>
      </c>
      <c r="K810" s="205">
        <f t="shared" si="162"/>
        <v>380.7</v>
      </c>
      <c r="L810" s="374"/>
      <c r="M810" s="374"/>
      <c r="N810" s="374"/>
    </row>
    <row r="811" spans="2:14" ht="12.75" customHeight="1">
      <c r="B811" s="206" t="s">
        <v>316</v>
      </c>
      <c r="C811" s="398"/>
      <c r="D811" s="204" t="s">
        <v>225</v>
      </c>
      <c r="E811" s="204" t="s">
        <v>239</v>
      </c>
      <c r="F811" s="209" t="s">
        <v>379</v>
      </c>
      <c r="G811" s="204" t="s">
        <v>326</v>
      </c>
      <c r="H811" s="204">
        <v>3</v>
      </c>
      <c r="I811" s="205">
        <v>380.7</v>
      </c>
      <c r="J811" s="205">
        <v>380.7</v>
      </c>
      <c r="K811" s="205">
        <v>380.7</v>
      </c>
      <c r="L811" s="374"/>
      <c r="M811" s="374"/>
      <c r="N811" s="374"/>
    </row>
    <row r="812" spans="2:14" ht="12.75" customHeight="1">
      <c r="B812" s="211" t="s">
        <v>331</v>
      </c>
      <c r="C812" s="398"/>
      <c r="D812" s="204" t="s">
        <v>225</v>
      </c>
      <c r="E812" s="204" t="s">
        <v>239</v>
      </c>
      <c r="F812" s="209" t="s">
        <v>379</v>
      </c>
      <c r="G812" s="244">
        <v>200</v>
      </c>
      <c r="H812" s="204"/>
      <c r="I812" s="205">
        <f aca="true" t="shared" si="163" ref="I812:K813">I813</f>
        <v>53</v>
      </c>
      <c r="J812" s="205">
        <f t="shared" si="163"/>
        <v>53</v>
      </c>
      <c r="K812" s="205">
        <f t="shared" si="163"/>
        <v>53</v>
      </c>
      <c r="L812" s="374"/>
      <c r="M812" s="374"/>
      <c r="N812" s="374"/>
    </row>
    <row r="813" spans="2:14" ht="12.75" customHeight="1">
      <c r="B813" s="211" t="s">
        <v>333</v>
      </c>
      <c r="C813" s="398"/>
      <c r="D813" s="204" t="s">
        <v>225</v>
      </c>
      <c r="E813" s="204" t="s">
        <v>239</v>
      </c>
      <c r="F813" s="209" t="s">
        <v>379</v>
      </c>
      <c r="G813" s="244">
        <v>240</v>
      </c>
      <c r="H813" s="204"/>
      <c r="I813" s="205">
        <f t="shared" si="163"/>
        <v>53</v>
      </c>
      <c r="J813" s="205">
        <f t="shared" si="163"/>
        <v>53</v>
      </c>
      <c r="K813" s="205">
        <f t="shared" si="163"/>
        <v>53</v>
      </c>
      <c r="L813" s="374"/>
      <c r="M813" s="374"/>
      <c r="N813" s="374"/>
    </row>
    <row r="814" spans="2:14" ht="14.25" customHeight="1">
      <c r="B814" s="206" t="s">
        <v>316</v>
      </c>
      <c r="C814" s="398"/>
      <c r="D814" s="204" t="s">
        <v>225</v>
      </c>
      <c r="E814" s="204" t="s">
        <v>239</v>
      </c>
      <c r="F814" s="209" t="s">
        <v>379</v>
      </c>
      <c r="G814" s="244">
        <v>240</v>
      </c>
      <c r="H814" s="204" t="s">
        <v>377</v>
      </c>
      <c r="I814" s="205">
        <v>53</v>
      </c>
      <c r="J814" s="205">
        <v>53</v>
      </c>
      <c r="K814" s="205">
        <v>53</v>
      </c>
      <c r="L814" s="374"/>
      <c r="M814" s="374"/>
      <c r="N814" s="374"/>
    </row>
    <row r="815" spans="2:14" ht="25.5" customHeight="1">
      <c r="B815" s="210" t="s">
        <v>386</v>
      </c>
      <c r="C815" s="398"/>
      <c r="D815" s="204" t="s">
        <v>225</v>
      </c>
      <c r="E815" s="204" t="s">
        <v>239</v>
      </c>
      <c r="F815" s="209" t="s">
        <v>387</v>
      </c>
      <c r="G815" s="204"/>
      <c r="H815" s="204"/>
      <c r="I815" s="205">
        <f aca="true" t="shared" si="164" ref="I815:K817">I816</f>
        <v>39.2</v>
      </c>
      <c r="J815" s="205">
        <f t="shared" si="164"/>
        <v>37</v>
      </c>
      <c r="K815" s="205">
        <f t="shared" si="164"/>
        <v>0</v>
      </c>
      <c r="L815" s="374"/>
      <c r="M815" s="374"/>
      <c r="N815" s="374"/>
    </row>
    <row r="816" spans="2:14" ht="27.75" customHeight="1">
      <c r="B816" s="210" t="s">
        <v>323</v>
      </c>
      <c r="C816" s="398"/>
      <c r="D816" s="204" t="s">
        <v>225</v>
      </c>
      <c r="E816" s="204" t="s">
        <v>239</v>
      </c>
      <c r="F816" s="209" t="s">
        <v>387</v>
      </c>
      <c r="G816" s="204" t="s">
        <v>324</v>
      </c>
      <c r="H816" s="204"/>
      <c r="I816" s="205">
        <f t="shared" si="164"/>
        <v>39.2</v>
      </c>
      <c r="J816" s="205">
        <f t="shared" si="164"/>
        <v>37</v>
      </c>
      <c r="K816" s="205">
        <f t="shared" si="164"/>
        <v>0</v>
      </c>
      <c r="L816" s="374"/>
      <c r="M816" s="374"/>
      <c r="N816" s="374"/>
    </row>
    <row r="817" spans="2:14" ht="12.75" customHeight="1">
      <c r="B817" s="206" t="s">
        <v>325</v>
      </c>
      <c r="C817" s="398"/>
      <c r="D817" s="204" t="s">
        <v>225</v>
      </c>
      <c r="E817" s="204" t="s">
        <v>239</v>
      </c>
      <c r="F817" s="209" t="s">
        <v>387</v>
      </c>
      <c r="G817" s="204" t="s">
        <v>326</v>
      </c>
      <c r="H817" s="204"/>
      <c r="I817" s="205">
        <f t="shared" si="164"/>
        <v>39.2</v>
      </c>
      <c r="J817" s="205">
        <f t="shared" si="164"/>
        <v>37</v>
      </c>
      <c r="K817" s="205">
        <f t="shared" si="164"/>
        <v>0</v>
      </c>
      <c r="L817" s="374"/>
      <c r="M817" s="374"/>
      <c r="N817" s="374"/>
    </row>
    <row r="818" spans="2:14" ht="12.75" customHeight="1">
      <c r="B818" s="206" t="s">
        <v>315</v>
      </c>
      <c r="C818" s="398"/>
      <c r="D818" s="204" t="s">
        <v>225</v>
      </c>
      <c r="E818" s="204" t="s">
        <v>239</v>
      </c>
      <c r="F818" s="209" t="s">
        <v>387</v>
      </c>
      <c r="G818" s="204" t="s">
        <v>326</v>
      </c>
      <c r="H818" s="204" t="s">
        <v>339</v>
      </c>
      <c r="I818" s="205">
        <v>39.2</v>
      </c>
      <c r="J818" s="205">
        <v>37</v>
      </c>
      <c r="K818" s="205"/>
      <c r="L818" s="374"/>
      <c r="M818" s="374"/>
      <c r="N818" s="374"/>
    </row>
    <row r="819" spans="2:14" ht="40.5" customHeight="1" hidden="1">
      <c r="B819" s="507" t="s">
        <v>740</v>
      </c>
      <c r="C819" s="397"/>
      <c r="D819" s="204" t="s">
        <v>225</v>
      </c>
      <c r="E819" s="204" t="s">
        <v>239</v>
      </c>
      <c r="F819" s="305" t="s">
        <v>368</v>
      </c>
      <c r="G819" s="204"/>
      <c r="H819" s="204"/>
      <c r="I819" s="205">
        <f aca="true" t="shared" si="165" ref="I819:K822">I820</f>
        <v>0</v>
      </c>
      <c r="J819" s="205">
        <f t="shared" si="165"/>
        <v>0</v>
      </c>
      <c r="K819" s="205">
        <f t="shared" si="165"/>
        <v>0</v>
      </c>
      <c r="L819" s="374"/>
      <c r="M819" s="374"/>
      <c r="N819" s="374"/>
    </row>
    <row r="820" spans="2:14" ht="12.75" customHeight="1" hidden="1">
      <c r="B820" s="208" t="s">
        <v>343</v>
      </c>
      <c r="C820" s="393"/>
      <c r="D820" s="204" t="s">
        <v>225</v>
      </c>
      <c r="E820" s="204" t="s">
        <v>239</v>
      </c>
      <c r="F820" s="278" t="s">
        <v>369</v>
      </c>
      <c r="G820" s="204"/>
      <c r="H820" s="204"/>
      <c r="I820" s="205">
        <f t="shared" si="165"/>
        <v>0</v>
      </c>
      <c r="J820" s="205">
        <f t="shared" si="165"/>
        <v>0</v>
      </c>
      <c r="K820" s="205">
        <f t="shared" si="165"/>
        <v>0</v>
      </c>
      <c r="L820" s="374"/>
      <c r="M820" s="374"/>
      <c r="N820" s="374"/>
    </row>
    <row r="821" spans="2:14" ht="12.75" customHeight="1" hidden="1">
      <c r="B821" s="211" t="s">
        <v>331</v>
      </c>
      <c r="C821" s="393"/>
      <c r="D821" s="204" t="s">
        <v>225</v>
      </c>
      <c r="E821" s="204" t="s">
        <v>239</v>
      </c>
      <c r="F821" s="278" t="s">
        <v>369</v>
      </c>
      <c r="G821" s="204" t="s">
        <v>332</v>
      </c>
      <c r="H821" s="204"/>
      <c r="I821" s="205">
        <f t="shared" si="165"/>
        <v>0</v>
      </c>
      <c r="J821" s="205">
        <f t="shared" si="165"/>
        <v>0</v>
      </c>
      <c r="K821" s="205">
        <f t="shared" si="165"/>
        <v>0</v>
      </c>
      <c r="L821" s="374"/>
      <c r="M821" s="374"/>
      <c r="N821" s="374"/>
    </row>
    <row r="822" spans="2:14" ht="12.75" customHeight="1" hidden="1">
      <c r="B822" s="211" t="s">
        <v>333</v>
      </c>
      <c r="C822" s="393"/>
      <c r="D822" s="204" t="s">
        <v>225</v>
      </c>
      <c r="E822" s="204" t="s">
        <v>239</v>
      </c>
      <c r="F822" s="278" t="s">
        <v>369</v>
      </c>
      <c r="G822" s="204" t="s">
        <v>334</v>
      </c>
      <c r="H822" s="204"/>
      <c r="I822" s="205">
        <f t="shared" si="165"/>
        <v>0</v>
      </c>
      <c r="J822" s="205">
        <f t="shared" si="165"/>
        <v>0</v>
      </c>
      <c r="K822" s="205">
        <f t="shared" si="165"/>
        <v>0</v>
      </c>
      <c r="L822" s="374"/>
      <c r="M822" s="374"/>
      <c r="N822" s="374"/>
    </row>
    <row r="823" spans="2:14" ht="12.75" customHeight="1" hidden="1">
      <c r="B823" s="206" t="s">
        <v>315</v>
      </c>
      <c r="C823" s="393"/>
      <c r="D823" s="204" t="s">
        <v>225</v>
      </c>
      <c r="E823" s="204" t="s">
        <v>239</v>
      </c>
      <c r="F823" s="278" t="s">
        <v>369</v>
      </c>
      <c r="G823" s="204" t="s">
        <v>334</v>
      </c>
      <c r="H823" s="204">
        <v>2</v>
      </c>
      <c r="I823" s="205"/>
      <c r="J823" s="205"/>
      <c r="K823" s="205"/>
      <c r="L823" s="374"/>
      <c r="M823" s="374"/>
      <c r="N823" s="374"/>
    </row>
    <row r="824" spans="2:14" ht="14.25" customHeight="1">
      <c r="B824" s="388" t="s">
        <v>266</v>
      </c>
      <c r="C824" s="462"/>
      <c r="D824" s="224" t="s">
        <v>267</v>
      </c>
      <c r="E824" s="508"/>
      <c r="F824" s="224"/>
      <c r="G824" s="224"/>
      <c r="H824" s="224"/>
      <c r="I824" s="332">
        <f>I825+I853+I942+I976+I1005</f>
        <v>184240.9</v>
      </c>
      <c r="J824" s="332">
        <f>J825+J853+J942+J976+J1005</f>
        <v>197556.48</v>
      </c>
      <c r="K824" s="332">
        <f>K825+K853+K942+K976+K1005</f>
        <v>141995.1</v>
      </c>
      <c r="L824" s="374"/>
      <c r="M824" s="374"/>
      <c r="N824" s="374"/>
    </row>
    <row r="825" spans="2:14" ht="12.75" customHeight="1">
      <c r="B825" s="399" t="s">
        <v>268</v>
      </c>
      <c r="C825" s="398"/>
      <c r="D825" s="203" t="s">
        <v>267</v>
      </c>
      <c r="E825" s="203" t="s">
        <v>269</v>
      </c>
      <c r="F825" s="224"/>
      <c r="G825" s="224"/>
      <c r="H825" s="224"/>
      <c r="I825" s="205">
        <f>I826+I833+I843+I848+I838</f>
        <v>28363.5</v>
      </c>
      <c r="J825" s="205">
        <f>J826+J833+J843+J848+J838</f>
        <v>22014.9</v>
      </c>
      <c r="K825" s="205">
        <f>K826+K833+K843+K848+K838</f>
        <v>22459.4</v>
      </c>
      <c r="L825" s="374"/>
      <c r="M825" s="374"/>
      <c r="N825" s="374"/>
    </row>
    <row r="826" spans="2:14" ht="26.25" customHeight="1">
      <c r="B826" s="400" t="s">
        <v>512</v>
      </c>
      <c r="C826" s="398"/>
      <c r="D826" s="204" t="s">
        <v>267</v>
      </c>
      <c r="E826" s="204" t="s">
        <v>269</v>
      </c>
      <c r="F826" s="305" t="s">
        <v>513</v>
      </c>
      <c r="G826" s="204"/>
      <c r="H826" s="204"/>
      <c r="I826" s="205">
        <f aca="true" t="shared" si="166" ref="I826:I831">I827</f>
        <v>10308.9</v>
      </c>
      <c r="J826" s="205">
        <f aca="true" t="shared" si="167" ref="J826:J831">J827</f>
        <v>10200</v>
      </c>
      <c r="K826" s="205">
        <f aca="true" t="shared" si="168" ref="K826:K831">K827</f>
        <v>11066.7</v>
      </c>
      <c r="L826" s="374"/>
      <c r="M826" s="374"/>
      <c r="N826" s="374"/>
    </row>
    <row r="827" spans="2:14" ht="12.75" customHeight="1">
      <c r="B827" s="269" t="s">
        <v>514</v>
      </c>
      <c r="C827" s="398"/>
      <c r="D827" s="204" t="s">
        <v>267</v>
      </c>
      <c r="E827" s="204" t="s">
        <v>269</v>
      </c>
      <c r="F827" s="278" t="s">
        <v>515</v>
      </c>
      <c r="G827" s="204"/>
      <c r="H827" s="204"/>
      <c r="I827" s="205">
        <f t="shared" si="166"/>
        <v>10308.9</v>
      </c>
      <c r="J827" s="205">
        <f t="shared" si="167"/>
        <v>10200</v>
      </c>
      <c r="K827" s="205">
        <f t="shared" si="168"/>
        <v>11066.7</v>
      </c>
      <c r="L827" s="374"/>
      <c r="M827" s="374"/>
      <c r="N827" s="374"/>
    </row>
    <row r="828" spans="2:14" ht="14.25" customHeight="1">
      <c r="B828" s="269" t="s">
        <v>516</v>
      </c>
      <c r="C828" s="398"/>
      <c r="D828" s="204" t="s">
        <v>267</v>
      </c>
      <c r="E828" s="204" t="s">
        <v>269</v>
      </c>
      <c r="F828" s="278" t="s">
        <v>517</v>
      </c>
      <c r="G828" s="204"/>
      <c r="H828" s="204"/>
      <c r="I828" s="205">
        <f t="shared" si="166"/>
        <v>10308.9</v>
      </c>
      <c r="J828" s="205">
        <f t="shared" si="167"/>
        <v>10200</v>
      </c>
      <c r="K828" s="205">
        <f t="shared" si="168"/>
        <v>11066.7</v>
      </c>
      <c r="L828" s="374"/>
      <c r="M828" s="374"/>
      <c r="N828" s="374"/>
    </row>
    <row r="829" spans="2:14" ht="12.75" customHeight="1">
      <c r="B829" s="428" t="s">
        <v>518</v>
      </c>
      <c r="C829" s="398"/>
      <c r="D829" s="204" t="s">
        <v>267</v>
      </c>
      <c r="E829" s="204" t="s">
        <v>269</v>
      </c>
      <c r="F829" s="305" t="s">
        <v>519</v>
      </c>
      <c r="G829" s="204"/>
      <c r="H829" s="204"/>
      <c r="I829" s="205">
        <f t="shared" si="166"/>
        <v>10308.9</v>
      </c>
      <c r="J829" s="205">
        <f t="shared" si="167"/>
        <v>10200</v>
      </c>
      <c r="K829" s="205">
        <f t="shared" si="168"/>
        <v>11066.7</v>
      </c>
      <c r="L829" s="374"/>
      <c r="M829" s="374"/>
      <c r="N829" s="374"/>
    </row>
    <row r="830" spans="2:14" ht="14.25" customHeight="1">
      <c r="B830" s="206" t="s">
        <v>520</v>
      </c>
      <c r="C830" s="398"/>
      <c r="D830" s="204" t="s">
        <v>267</v>
      </c>
      <c r="E830" s="204" t="s">
        <v>269</v>
      </c>
      <c r="F830" s="305" t="s">
        <v>519</v>
      </c>
      <c r="G830" s="204" t="s">
        <v>521</v>
      </c>
      <c r="H830" s="204"/>
      <c r="I830" s="205">
        <f t="shared" si="166"/>
        <v>10308.9</v>
      </c>
      <c r="J830" s="205">
        <f t="shared" si="167"/>
        <v>10200</v>
      </c>
      <c r="K830" s="205">
        <f t="shared" si="168"/>
        <v>11066.7</v>
      </c>
      <c r="L830" s="374"/>
      <c r="M830" s="374"/>
      <c r="N830" s="374"/>
    </row>
    <row r="831" spans="2:14" ht="12.75" customHeight="1">
      <c r="B831" s="206" t="s">
        <v>522</v>
      </c>
      <c r="C831" s="398"/>
      <c r="D831" s="204" t="s">
        <v>267</v>
      </c>
      <c r="E831" s="204" t="s">
        <v>269</v>
      </c>
      <c r="F831" s="305" t="s">
        <v>519</v>
      </c>
      <c r="G831" s="204">
        <v>610</v>
      </c>
      <c r="H831" s="204"/>
      <c r="I831" s="205">
        <f t="shared" si="166"/>
        <v>10308.9</v>
      </c>
      <c r="J831" s="205">
        <f t="shared" si="167"/>
        <v>10200</v>
      </c>
      <c r="K831" s="205">
        <f t="shared" si="168"/>
        <v>11066.7</v>
      </c>
      <c r="L831" s="374"/>
      <c r="M831" s="374"/>
      <c r="N831" s="374"/>
    </row>
    <row r="832" spans="2:14" ht="12.75" customHeight="1">
      <c r="B832" s="206" t="s">
        <v>315</v>
      </c>
      <c r="C832" s="398"/>
      <c r="D832" s="204" t="s">
        <v>267</v>
      </c>
      <c r="E832" s="204" t="s">
        <v>269</v>
      </c>
      <c r="F832" s="305" t="s">
        <v>519</v>
      </c>
      <c r="G832" s="204">
        <v>610</v>
      </c>
      <c r="H832" s="204">
        <v>2</v>
      </c>
      <c r="I832" s="205">
        <v>10308.9</v>
      </c>
      <c r="J832" s="205">
        <v>10200</v>
      </c>
      <c r="K832" s="205">
        <v>11066.7</v>
      </c>
      <c r="L832" s="374"/>
      <c r="M832" s="374"/>
      <c r="N832" s="374"/>
    </row>
    <row r="833" spans="2:14" ht="66.75" customHeight="1">
      <c r="B833" s="509" t="s">
        <v>523</v>
      </c>
      <c r="C833" s="398"/>
      <c r="D833" s="204" t="s">
        <v>267</v>
      </c>
      <c r="E833" s="204" t="s">
        <v>269</v>
      </c>
      <c r="F833" s="299" t="s">
        <v>524</v>
      </c>
      <c r="G833" s="204"/>
      <c r="H833" s="204"/>
      <c r="I833" s="205">
        <f aca="true" t="shared" si="169" ref="I833:K836">I834</f>
        <v>16404.6</v>
      </c>
      <c r="J833" s="205">
        <f t="shared" si="169"/>
        <v>11814.9</v>
      </c>
      <c r="K833" s="205">
        <f t="shared" si="169"/>
        <v>11392.7</v>
      </c>
      <c r="L833" s="374"/>
      <c r="M833" s="374"/>
      <c r="N833" s="374"/>
    </row>
    <row r="834" spans="2:14" ht="12.75" customHeight="1">
      <c r="B834" s="269" t="s">
        <v>516</v>
      </c>
      <c r="C834" s="393"/>
      <c r="D834" s="204" t="s">
        <v>267</v>
      </c>
      <c r="E834" s="204" t="s">
        <v>269</v>
      </c>
      <c r="F834" s="299" t="s">
        <v>525</v>
      </c>
      <c r="G834" s="204"/>
      <c r="H834" s="204"/>
      <c r="I834" s="205">
        <f t="shared" si="169"/>
        <v>16404.6</v>
      </c>
      <c r="J834" s="205">
        <f t="shared" si="169"/>
        <v>11814.9</v>
      </c>
      <c r="K834" s="205">
        <f t="shared" si="169"/>
        <v>11392.7</v>
      </c>
      <c r="L834" s="374"/>
      <c r="M834" s="374"/>
      <c r="N834" s="374"/>
    </row>
    <row r="835" spans="2:14" ht="14.25" customHeight="1">
      <c r="B835" s="206" t="s">
        <v>520</v>
      </c>
      <c r="C835" s="393"/>
      <c r="D835" s="204" t="s">
        <v>267</v>
      </c>
      <c r="E835" s="204" t="s">
        <v>269</v>
      </c>
      <c r="F835" s="299" t="s">
        <v>525</v>
      </c>
      <c r="G835" s="204" t="s">
        <v>521</v>
      </c>
      <c r="H835" s="204"/>
      <c r="I835" s="205">
        <f t="shared" si="169"/>
        <v>16404.6</v>
      </c>
      <c r="J835" s="205">
        <f t="shared" si="169"/>
        <v>11814.9</v>
      </c>
      <c r="K835" s="205">
        <f t="shared" si="169"/>
        <v>11392.7</v>
      </c>
      <c r="L835" s="374"/>
      <c r="M835" s="374"/>
      <c r="N835" s="374"/>
    </row>
    <row r="836" spans="2:14" ht="12.75" customHeight="1">
      <c r="B836" s="206" t="s">
        <v>522</v>
      </c>
      <c r="C836" s="393"/>
      <c r="D836" s="204" t="s">
        <v>267</v>
      </c>
      <c r="E836" s="204" t="s">
        <v>269</v>
      </c>
      <c r="F836" s="299" t="s">
        <v>525</v>
      </c>
      <c r="G836" s="204">
        <v>610</v>
      </c>
      <c r="H836" s="204"/>
      <c r="I836" s="205">
        <f t="shared" si="169"/>
        <v>16404.6</v>
      </c>
      <c r="J836" s="205">
        <f t="shared" si="169"/>
        <v>11814.9</v>
      </c>
      <c r="K836" s="205">
        <f t="shared" si="169"/>
        <v>11392.7</v>
      </c>
      <c r="L836" s="374"/>
      <c r="M836" s="374"/>
      <c r="N836" s="374"/>
    </row>
    <row r="837" spans="2:14" ht="14.25" customHeight="1">
      <c r="B837" s="269" t="s">
        <v>316</v>
      </c>
      <c r="C837" s="393"/>
      <c r="D837" s="204" t="s">
        <v>267</v>
      </c>
      <c r="E837" s="204" t="s">
        <v>269</v>
      </c>
      <c r="F837" s="299" t="s">
        <v>525</v>
      </c>
      <c r="G837" s="204">
        <v>610</v>
      </c>
      <c r="H837" s="204" t="s">
        <v>377</v>
      </c>
      <c r="I837" s="205">
        <v>16404.6</v>
      </c>
      <c r="J837" s="205">
        <v>11814.9</v>
      </c>
      <c r="K837" s="205">
        <v>11392.7</v>
      </c>
      <c r="L837" s="374"/>
      <c r="M837" s="374"/>
      <c r="N837" s="374"/>
    </row>
    <row r="838" spans="1:66" s="458" customFormat="1" ht="14.25" customHeight="1">
      <c r="A838" s="361"/>
      <c r="B838" s="298" t="s">
        <v>741</v>
      </c>
      <c r="C838" s="393"/>
      <c r="D838" s="204" t="s">
        <v>267</v>
      </c>
      <c r="E838" s="204" t="s">
        <v>269</v>
      </c>
      <c r="F838" s="299" t="s">
        <v>527</v>
      </c>
      <c r="G838" s="204"/>
      <c r="H838" s="204"/>
      <c r="I838" s="205">
        <f aca="true" t="shared" si="170" ref="I838:K841">I839</f>
        <v>1500</v>
      </c>
      <c r="J838" s="205">
        <f t="shared" si="170"/>
        <v>0</v>
      </c>
      <c r="K838" s="205">
        <f t="shared" si="170"/>
        <v>0</v>
      </c>
      <c r="L838" s="374"/>
      <c r="M838" s="374"/>
      <c r="N838" s="374"/>
      <c r="O838" s="374"/>
      <c r="P838" s="457"/>
      <c r="Q838" s="457"/>
      <c r="R838" s="457"/>
      <c r="S838" s="457"/>
      <c r="T838" s="457"/>
      <c r="U838" s="457"/>
      <c r="V838" s="457"/>
      <c r="W838" s="457"/>
      <c r="X838" s="457"/>
      <c r="Y838" s="457"/>
      <c r="Z838" s="457"/>
      <c r="AA838" s="457"/>
      <c r="AB838" s="457"/>
      <c r="AC838" s="457"/>
      <c r="AD838" s="457"/>
      <c r="AE838" s="457"/>
      <c r="AF838" s="361"/>
      <c r="AG838" s="361"/>
      <c r="AH838" s="361"/>
      <c r="AI838" s="361"/>
      <c r="AJ838" s="361"/>
      <c r="AK838" s="361"/>
      <c r="AL838" s="361"/>
      <c r="AM838" s="361"/>
      <c r="AN838" s="361"/>
      <c r="AO838" s="361"/>
      <c r="AP838" s="361"/>
      <c r="AQ838" s="361"/>
      <c r="AR838" s="361"/>
      <c r="AS838" s="361"/>
      <c r="AT838" s="361"/>
      <c r="AU838" s="361"/>
      <c r="AV838" s="361"/>
      <c r="AW838" s="361"/>
      <c r="AX838" s="361"/>
      <c r="AY838" s="361"/>
      <c r="AZ838" s="361"/>
      <c r="BA838" s="361"/>
      <c r="BB838" s="361"/>
      <c r="BC838" s="361"/>
      <c r="BD838" s="361"/>
      <c r="BE838" s="361"/>
      <c r="BF838" s="361"/>
      <c r="BG838" s="361"/>
      <c r="BH838" s="361"/>
      <c r="BI838" s="361"/>
      <c r="BJ838" s="361"/>
      <c r="BK838" s="361"/>
      <c r="BL838" s="361"/>
      <c r="BM838" s="361"/>
      <c r="BN838" s="361"/>
    </row>
    <row r="839" spans="1:66" s="458" customFormat="1" ht="14.25" customHeight="1">
      <c r="A839" s="361"/>
      <c r="B839" s="211" t="s">
        <v>343</v>
      </c>
      <c r="C839" s="393"/>
      <c r="D839" s="204" t="s">
        <v>267</v>
      </c>
      <c r="E839" s="204" t="s">
        <v>269</v>
      </c>
      <c r="F839" s="299" t="s">
        <v>527</v>
      </c>
      <c r="G839" s="204"/>
      <c r="H839" s="204"/>
      <c r="I839" s="205">
        <f t="shared" si="170"/>
        <v>1500</v>
      </c>
      <c r="J839" s="205">
        <f t="shared" si="170"/>
        <v>0</v>
      </c>
      <c r="K839" s="205">
        <f t="shared" si="170"/>
        <v>0</v>
      </c>
      <c r="L839" s="374"/>
      <c r="M839" s="374"/>
      <c r="N839" s="374"/>
      <c r="O839" s="374"/>
      <c r="P839" s="457"/>
      <c r="Q839" s="457"/>
      <c r="R839" s="457"/>
      <c r="S839" s="457"/>
      <c r="T839" s="457"/>
      <c r="U839" s="457"/>
      <c r="V839" s="457"/>
      <c r="W839" s="457"/>
      <c r="X839" s="457"/>
      <c r="Y839" s="457"/>
      <c r="Z839" s="457"/>
      <c r="AA839" s="457"/>
      <c r="AB839" s="457"/>
      <c r="AC839" s="457"/>
      <c r="AD839" s="457"/>
      <c r="AE839" s="457"/>
      <c r="AF839" s="361"/>
      <c r="AG839" s="361"/>
      <c r="AH839" s="361"/>
      <c r="AI839" s="361"/>
      <c r="AJ839" s="361"/>
      <c r="AK839" s="361"/>
      <c r="AL839" s="361"/>
      <c r="AM839" s="361"/>
      <c r="AN839" s="361"/>
      <c r="AO839" s="361"/>
      <c r="AP839" s="361"/>
      <c r="AQ839" s="361"/>
      <c r="AR839" s="361"/>
      <c r="AS839" s="361"/>
      <c r="AT839" s="361"/>
      <c r="AU839" s="361"/>
      <c r="AV839" s="361"/>
      <c r="AW839" s="361"/>
      <c r="AX839" s="361"/>
      <c r="AY839" s="361"/>
      <c r="AZ839" s="361"/>
      <c r="BA839" s="361"/>
      <c r="BB839" s="361"/>
      <c r="BC839" s="361"/>
      <c r="BD839" s="361"/>
      <c r="BE839" s="361"/>
      <c r="BF839" s="361"/>
      <c r="BG839" s="361"/>
      <c r="BH839" s="361"/>
      <c r="BI839" s="361"/>
      <c r="BJ839" s="361"/>
      <c r="BK839" s="361"/>
      <c r="BL839" s="361"/>
      <c r="BM839" s="361"/>
      <c r="BN839" s="361"/>
    </row>
    <row r="840" spans="1:66" s="458" customFormat="1" ht="14.25" customHeight="1">
      <c r="A840" s="361"/>
      <c r="B840" s="206" t="s">
        <v>520</v>
      </c>
      <c r="C840" s="393"/>
      <c r="D840" s="204" t="s">
        <v>267</v>
      </c>
      <c r="E840" s="204" t="s">
        <v>269</v>
      </c>
      <c r="F840" s="299" t="s">
        <v>527</v>
      </c>
      <c r="G840" s="204" t="s">
        <v>521</v>
      </c>
      <c r="H840" s="204"/>
      <c r="I840" s="205">
        <f t="shared" si="170"/>
        <v>1500</v>
      </c>
      <c r="J840" s="205">
        <f t="shared" si="170"/>
        <v>0</v>
      </c>
      <c r="K840" s="205">
        <f t="shared" si="170"/>
        <v>0</v>
      </c>
      <c r="L840" s="374"/>
      <c r="M840" s="374"/>
      <c r="N840" s="374"/>
      <c r="O840" s="374"/>
      <c r="P840" s="457"/>
      <c r="Q840" s="457"/>
      <c r="R840" s="457"/>
      <c r="S840" s="457"/>
      <c r="T840" s="457"/>
      <c r="U840" s="457"/>
      <c r="V840" s="457"/>
      <c r="W840" s="457"/>
      <c r="X840" s="457"/>
      <c r="Y840" s="457"/>
      <c r="Z840" s="457"/>
      <c r="AA840" s="457"/>
      <c r="AB840" s="457"/>
      <c r="AC840" s="457"/>
      <c r="AD840" s="457"/>
      <c r="AE840" s="457"/>
      <c r="AF840" s="361"/>
      <c r="AG840" s="361"/>
      <c r="AH840" s="361"/>
      <c r="AI840" s="361"/>
      <c r="AJ840" s="361"/>
      <c r="AK840" s="361"/>
      <c r="AL840" s="361"/>
      <c r="AM840" s="361"/>
      <c r="AN840" s="361"/>
      <c r="AO840" s="361"/>
      <c r="AP840" s="361"/>
      <c r="AQ840" s="361"/>
      <c r="AR840" s="361"/>
      <c r="AS840" s="361"/>
      <c r="AT840" s="361"/>
      <c r="AU840" s="361"/>
      <c r="AV840" s="361"/>
      <c r="AW840" s="361"/>
      <c r="AX840" s="361"/>
      <c r="AY840" s="361"/>
      <c r="AZ840" s="361"/>
      <c r="BA840" s="361"/>
      <c r="BB840" s="361"/>
      <c r="BC840" s="361"/>
      <c r="BD840" s="361"/>
      <c r="BE840" s="361"/>
      <c r="BF840" s="361"/>
      <c r="BG840" s="361"/>
      <c r="BH840" s="361"/>
      <c r="BI840" s="361"/>
      <c r="BJ840" s="361"/>
      <c r="BK840" s="361"/>
      <c r="BL840" s="361"/>
      <c r="BM840" s="361"/>
      <c r="BN840" s="361"/>
    </row>
    <row r="841" spans="1:66" s="458" customFormat="1" ht="14.25" customHeight="1">
      <c r="A841" s="361"/>
      <c r="B841" s="206" t="s">
        <v>522</v>
      </c>
      <c r="C841" s="393"/>
      <c r="D841" s="204" t="s">
        <v>267</v>
      </c>
      <c r="E841" s="204" t="s">
        <v>269</v>
      </c>
      <c r="F841" s="299" t="s">
        <v>527</v>
      </c>
      <c r="G841" s="204">
        <v>610</v>
      </c>
      <c r="H841" s="204"/>
      <c r="I841" s="205">
        <f t="shared" si="170"/>
        <v>1500</v>
      </c>
      <c r="J841" s="205">
        <f t="shared" si="170"/>
        <v>0</v>
      </c>
      <c r="K841" s="205">
        <f t="shared" si="170"/>
        <v>0</v>
      </c>
      <c r="L841" s="374"/>
      <c r="M841" s="374"/>
      <c r="N841" s="374"/>
      <c r="O841" s="374"/>
      <c r="P841" s="457"/>
      <c r="Q841" s="457"/>
      <c r="R841" s="457"/>
      <c r="S841" s="457"/>
      <c r="T841" s="457"/>
      <c r="U841" s="457"/>
      <c r="V841" s="457"/>
      <c r="W841" s="457"/>
      <c r="X841" s="457"/>
      <c r="Y841" s="457"/>
      <c r="Z841" s="457"/>
      <c r="AA841" s="457"/>
      <c r="AB841" s="457"/>
      <c r="AC841" s="457"/>
      <c r="AD841" s="457"/>
      <c r="AE841" s="457"/>
      <c r="AF841" s="361"/>
      <c r="AG841" s="361"/>
      <c r="AH841" s="361"/>
      <c r="AI841" s="361"/>
      <c r="AJ841" s="361"/>
      <c r="AK841" s="361"/>
      <c r="AL841" s="361"/>
      <c r="AM841" s="361"/>
      <c r="AN841" s="361"/>
      <c r="AO841" s="361"/>
      <c r="AP841" s="361"/>
      <c r="AQ841" s="361"/>
      <c r="AR841" s="361"/>
      <c r="AS841" s="361"/>
      <c r="AT841" s="361"/>
      <c r="AU841" s="361"/>
      <c r="AV841" s="361"/>
      <c r="AW841" s="361"/>
      <c r="AX841" s="361"/>
      <c r="AY841" s="361"/>
      <c r="AZ841" s="361"/>
      <c r="BA841" s="361"/>
      <c r="BB841" s="361"/>
      <c r="BC841" s="361"/>
      <c r="BD841" s="361"/>
      <c r="BE841" s="361"/>
      <c r="BF841" s="361"/>
      <c r="BG841" s="361"/>
      <c r="BH841" s="361"/>
      <c r="BI841" s="361"/>
      <c r="BJ841" s="361"/>
      <c r="BK841" s="361"/>
      <c r="BL841" s="361"/>
      <c r="BM841" s="361"/>
      <c r="BN841" s="361"/>
    </row>
    <row r="842" spans="1:66" s="458" customFormat="1" ht="14.25" customHeight="1">
      <c r="A842" s="361"/>
      <c r="B842" s="302" t="s">
        <v>315</v>
      </c>
      <c r="C842" s="393"/>
      <c r="D842" s="204" t="s">
        <v>267</v>
      </c>
      <c r="E842" s="204" t="s">
        <v>269</v>
      </c>
      <c r="F842" s="299" t="s">
        <v>527</v>
      </c>
      <c r="G842" s="204">
        <v>610</v>
      </c>
      <c r="H842" s="204" t="s">
        <v>339</v>
      </c>
      <c r="I842" s="205">
        <v>1500</v>
      </c>
      <c r="J842" s="205"/>
      <c r="K842" s="205"/>
      <c r="L842" s="374"/>
      <c r="M842" s="374"/>
      <c r="N842" s="374"/>
      <c r="O842" s="374"/>
      <c r="P842" s="457"/>
      <c r="Q842" s="457"/>
      <c r="R842" s="457"/>
      <c r="S842" s="457"/>
      <c r="T842" s="457"/>
      <c r="U842" s="457"/>
      <c r="V842" s="457"/>
      <c r="W842" s="457"/>
      <c r="X842" s="457"/>
      <c r="Y842" s="457"/>
      <c r="Z842" s="457"/>
      <c r="AA842" s="457"/>
      <c r="AB842" s="457"/>
      <c r="AC842" s="457"/>
      <c r="AD842" s="457"/>
      <c r="AE842" s="457"/>
      <c r="AF842" s="361"/>
      <c r="AG842" s="361"/>
      <c r="AH842" s="361"/>
      <c r="AI842" s="361"/>
      <c r="AJ842" s="361"/>
      <c r="AK842" s="361"/>
      <c r="AL842" s="361"/>
      <c r="AM842" s="361"/>
      <c r="AN842" s="361"/>
      <c r="AO842" s="361"/>
      <c r="AP842" s="361"/>
      <c r="AQ842" s="361"/>
      <c r="AR842" s="361"/>
      <c r="AS842" s="361"/>
      <c r="AT842" s="361"/>
      <c r="AU842" s="361"/>
      <c r="AV842" s="361"/>
      <c r="AW842" s="361"/>
      <c r="AX842" s="361"/>
      <c r="AY842" s="361"/>
      <c r="AZ842" s="361"/>
      <c r="BA842" s="361"/>
      <c r="BB842" s="361"/>
      <c r="BC842" s="361"/>
      <c r="BD842" s="361"/>
      <c r="BE842" s="361"/>
      <c r="BF842" s="361"/>
      <c r="BG842" s="361"/>
      <c r="BH842" s="361"/>
      <c r="BI842" s="361"/>
      <c r="BJ842" s="361"/>
      <c r="BK842" s="361"/>
      <c r="BL842" s="361"/>
      <c r="BM842" s="361"/>
      <c r="BN842" s="361"/>
    </row>
    <row r="843" spans="2:14" ht="12.75" customHeight="1">
      <c r="B843" s="206" t="s">
        <v>319</v>
      </c>
      <c r="C843" s="393"/>
      <c r="D843" s="204" t="s">
        <v>267</v>
      </c>
      <c r="E843" s="204" t="s">
        <v>269</v>
      </c>
      <c r="F843" s="305" t="s">
        <v>320</v>
      </c>
      <c r="G843" s="204"/>
      <c r="H843" s="204"/>
      <c r="I843" s="205">
        <f aca="true" t="shared" si="171" ref="I843:K846">I844</f>
        <v>150</v>
      </c>
      <c r="J843" s="205">
        <f t="shared" si="171"/>
        <v>0</v>
      </c>
      <c r="K843" s="205">
        <f t="shared" si="171"/>
        <v>0</v>
      </c>
      <c r="L843" s="374"/>
      <c r="M843" s="374"/>
      <c r="N843" s="374"/>
    </row>
    <row r="844" spans="2:14" ht="26.25" customHeight="1">
      <c r="B844" s="210" t="s">
        <v>471</v>
      </c>
      <c r="C844" s="393"/>
      <c r="D844" s="204" t="s">
        <v>267</v>
      </c>
      <c r="E844" s="204" t="s">
        <v>269</v>
      </c>
      <c r="F844" s="305" t="s">
        <v>472</v>
      </c>
      <c r="G844" s="204"/>
      <c r="H844" s="204"/>
      <c r="I844" s="205">
        <f t="shared" si="171"/>
        <v>150</v>
      </c>
      <c r="J844" s="205">
        <f t="shared" si="171"/>
        <v>0</v>
      </c>
      <c r="K844" s="205">
        <f t="shared" si="171"/>
        <v>0</v>
      </c>
      <c r="L844" s="374"/>
      <c r="M844" s="374"/>
      <c r="N844" s="374"/>
    </row>
    <row r="845" spans="2:14" ht="12.75" customHeight="1">
      <c r="B845" s="206" t="s">
        <v>520</v>
      </c>
      <c r="C845" s="393"/>
      <c r="D845" s="204" t="s">
        <v>267</v>
      </c>
      <c r="E845" s="204" t="s">
        <v>269</v>
      </c>
      <c r="F845" s="305" t="s">
        <v>472</v>
      </c>
      <c r="G845" s="204" t="s">
        <v>521</v>
      </c>
      <c r="H845" s="204"/>
      <c r="I845" s="205">
        <f t="shared" si="171"/>
        <v>150</v>
      </c>
      <c r="J845" s="205">
        <f t="shared" si="171"/>
        <v>0</v>
      </c>
      <c r="K845" s="205">
        <f t="shared" si="171"/>
        <v>0</v>
      </c>
      <c r="L845" s="374"/>
      <c r="M845" s="374"/>
      <c r="N845" s="374"/>
    </row>
    <row r="846" spans="2:14" ht="14.25" customHeight="1">
      <c r="B846" s="206" t="s">
        <v>522</v>
      </c>
      <c r="C846" s="393"/>
      <c r="D846" s="204" t="s">
        <v>267</v>
      </c>
      <c r="E846" s="204" t="s">
        <v>269</v>
      </c>
      <c r="F846" s="305" t="s">
        <v>472</v>
      </c>
      <c r="G846" s="204">
        <v>610</v>
      </c>
      <c r="H846" s="204"/>
      <c r="I846" s="205">
        <f t="shared" si="171"/>
        <v>150</v>
      </c>
      <c r="J846" s="205">
        <f t="shared" si="171"/>
        <v>0</v>
      </c>
      <c r="K846" s="205">
        <f t="shared" si="171"/>
        <v>0</v>
      </c>
      <c r="L846" s="374"/>
      <c r="M846" s="374"/>
      <c r="N846" s="374"/>
    </row>
    <row r="847" spans="2:14" ht="12.75" customHeight="1">
      <c r="B847" s="269" t="s">
        <v>316</v>
      </c>
      <c r="C847" s="393"/>
      <c r="D847" s="204" t="s">
        <v>267</v>
      </c>
      <c r="E847" s="204" t="s">
        <v>269</v>
      </c>
      <c r="F847" s="305" t="s">
        <v>472</v>
      </c>
      <c r="G847" s="204">
        <v>610</v>
      </c>
      <c r="H847" s="204" t="s">
        <v>377</v>
      </c>
      <c r="I847" s="205">
        <v>150</v>
      </c>
      <c r="J847" s="205"/>
      <c r="K847" s="205"/>
      <c r="L847" s="374"/>
      <c r="M847" s="374"/>
      <c r="N847" s="374"/>
    </row>
    <row r="848" spans="2:14" ht="28.5" customHeight="1" hidden="1">
      <c r="B848" s="223" t="s">
        <v>571</v>
      </c>
      <c r="C848" s="393"/>
      <c r="D848" s="204" t="s">
        <v>267</v>
      </c>
      <c r="E848" s="204" t="s">
        <v>269</v>
      </c>
      <c r="F848" s="510" t="s">
        <v>371</v>
      </c>
      <c r="G848" s="204"/>
      <c r="H848" s="204"/>
      <c r="I848" s="205">
        <f aca="true" t="shared" si="172" ref="I848:K851">I849</f>
        <v>0</v>
      </c>
      <c r="J848" s="205">
        <f t="shared" si="172"/>
        <v>0</v>
      </c>
      <c r="K848" s="205">
        <f t="shared" si="172"/>
        <v>0</v>
      </c>
      <c r="L848" s="374"/>
      <c r="M848" s="374"/>
      <c r="N848" s="374"/>
    </row>
    <row r="849" spans="2:14" ht="12.75" customHeight="1" hidden="1">
      <c r="B849" s="208" t="s">
        <v>343</v>
      </c>
      <c r="C849" s="393"/>
      <c r="D849" s="204" t="s">
        <v>267</v>
      </c>
      <c r="E849" s="204" t="s">
        <v>269</v>
      </c>
      <c r="F849" s="227" t="s">
        <v>372</v>
      </c>
      <c r="G849" s="204"/>
      <c r="H849" s="204"/>
      <c r="I849" s="205">
        <f t="shared" si="172"/>
        <v>0</v>
      </c>
      <c r="J849" s="205">
        <f t="shared" si="172"/>
        <v>0</v>
      </c>
      <c r="K849" s="205">
        <f t="shared" si="172"/>
        <v>0</v>
      </c>
      <c r="L849" s="374"/>
      <c r="M849" s="374"/>
      <c r="N849" s="374"/>
    </row>
    <row r="850" spans="2:14" ht="12.75" customHeight="1" hidden="1">
      <c r="B850" s="206" t="s">
        <v>520</v>
      </c>
      <c r="C850" s="393"/>
      <c r="D850" s="204" t="s">
        <v>267</v>
      </c>
      <c r="E850" s="204" t="s">
        <v>269</v>
      </c>
      <c r="F850" s="227" t="s">
        <v>372</v>
      </c>
      <c r="G850" s="204" t="s">
        <v>521</v>
      </c>
      <c r="H850" s="204"/>
      <c r="I850" s="205">
        <f t="shared" si="172"/>
        <v>0</v>
      </c>
      <c r="J850" s="205">
        <f t="shared" si="172"/>
        <v>0</v>
      </c>
      <c r="K850" s="205">
        <f t="shared" si="172"/>
        <v>0</v>
      </c>
      <c r="L850" s="374"/>
      <c r="M850" s="374"/>
      <c r="N850" s="374"/>
    </row>
    <row r="851" spans="2:14" ht="12.75" customHeight="1" hidden="1">
      <c r="B851" s="206" t="s">
        <v>522</v>
      </c>
      <c r="C851" s="393"/>
      <c r="D851" s="204" t="s">
        <v>267</v>
      </c>
      <c r="E851" s="204" t="s">
        <v>269</v>
      </c>
      <c r="F851" s="227" t="s">
        <v>372</v>
      </c>
      <c r="G851" s="204" t="s">
        <v>528</v>
      </c>
      <c r="H851" s="204"/>
      <c r="I851" s="205">
        <f t="shared" si="172"/>
        <v>0</v>
      </c>
      <c r="J851" s="205">
        <f t="shared" si="172"/>
        <v>0</v>
      </c>
      <c r="K851" s="205">
        <f t="shared" si="172"/>
        <v>0</v>
      </c>
      <c r="L851" s="374"/>
      <c r="M851" s="374"/>
      <c r="N851" s="374"/>
    </row>
    <row r="852" spans="2:14" ht="12.75" customHeight="1" hidden="1">
      <c r="B852" s="206" t="s">
        <v>315</v>
      </c>
      <c r="C852" s="393"/>
      <c r="D852" s="204" t="s">
        <v>267</v>
      </c>
      <c r="E852" s="204" t="s">
        <v>269</v>
      </c>
      <c r="F852" s="227" t="s">
        <v>372</v>
      </c>
      <c r="G852" s="204" t="s">
        <v>528</v>
      </c>
      <c r="H852" s="204" t="s">
        <v>339</v>
      </c>
      <c r="I852" s="205"/>
      <c r="J852" s="205"/>
      <c r="K852" s="205"/>
      <c r="L852" s="374"/>
      <c r="M852" s="374"/>
      <c r="N852" s="374"/>
    </row>
    <row r="853" spans="2:14" ht="14.25" customHeight="1">
      <c r="B853" s="399" t="s">
        <v>270</v>
      </c>
      <c r="C853" s="393"/>
      <c r="D853" s="203" t="s">
        <v>267</v>
      </c>
      <c r="E853" s="203" t="s">
        <v>271</v>
      </c>
      <c r="F853" s="204"/>
      <c r="G853" s="204"/>
      <c r="H853" s="204"/>
      <c r="I853" s="243">
        <f>IK855+I860+I866+I876+I882+I886+I891+I920+I933+I855+I937+I915+I927+I897+I908+I903+I871</f>
        <v>143056.59999999998</v>
      </c>
      <c r="J853" s="243">
        <f>IL855+J860+J866+J876+J882+J886+J891+J920+J933+J855+J937+J915+J927+J897+J908</f>
        <v>163235.38</v>
      </c>
      <c r="K853" s="243">
        <f>IM855+K860+K866+K876+K882+K886+K891+K920+K933+K855+K937+K915+K927+K897+K908</f>
        <v>105360.3</v>
      </c>
      <c r="L853" s="374"/>
      <c r="M853" s="374"/>
      <c r="N853" s="374"/>
    </row>
    <row r="854" spans="2:14" ht="14.25" customHeight="1">
      <c r="B854" s="269" t="s">
        <v>530</v>
      </c>
      <c r="C854" s="393"/>
      <c r="D854" s="204" t="s">
        <v>267</v>
      </c>
      <c r="E854" s="204" t="s">
        <v>271</v>
      </c>
      <c r="F854" s="305" t="s">
        <v>531</v>
      </c>
      <c r="G854" s="204"/>
      <c r="H854" s="204"/>
      <c r="I854" s="205">
        <f>I860+I865+I876+I882+I886+I891+I920+I915+I903+I871</f>
        <v>142041.89999999997</v>
      </c>
      <c r="J854" s="205">
        <f>J860+J865+J876+J882+J886+J891+J920+J915</f>
        <v>106880.2</v>
      </c>
      <c r="K854" s="205">
        <f>K860+K865+K876+K882+K886+K891+K920+K915</f>
        <v>104706.2</v>
      </c>
      <c r="L854" s="374"/>
      <c r="M854" s="374"/>
      <c r="N854" s="374"/>
    </row>
    <row r="855" spans="2:14" ht="43.5" customHeight="1">
      <c r="B855" s="400" t="s">
        <v>529</v>
      </c>
      <c r="C855" s="397"/>
      <c r="D855" s="204" t="s">
        <v>267</v>
      </c>
      <c r="E855" s="204" t="s">
        <v>271</v>
      </c>
      <c r="F855" s="305" t="s">
        <v>368</v>
      </c>
      <c r="G855" s="204"/>
      <c r="H855" s="204"/>
      <c r="I855" s="205">
        <f aca="true" t="shared" si="173" ref="I855:K858">I856</f>
        <v>54.1</v>
      </c>
      <c r="J855" s="205">
        <f t="shared" si="173"/>
        <v>0</v>
      </c>
      <c r="K855" s="205">
        <f t="shared" si="173"/>
        <v>55</v>
      </c>
      <c r="L855" s="374"/>
      <c r="M855" s="374"/>
      <c r="N855" s="374"/>
    </row>
    <row r="856" spans="2:14" ht="14.25" customHeight="1">
      <c r="B856" s="208" t="s">
        <v>343</v>
      </c>
      <c r="C856" s="393"/>
      <c r="D856" s="204" t="s">
        <v>267</v>
      </c>
      <c r="E856" s="204" t="s">
        <v>271</v>
      </c>
      <c r="F856" s="278" t="s">
        <v>369</v>
      </c>
      <c r="G856" s="204"/>
      <c r="H856" s="204"/>
      <c r="I856" s="205">
        <f t="shared" si="173"/>
        <v>54.1</v>
      </c>
      <c r="J856" s="205">
        <f t="shared" si="173"/>
        <v>0</v>
      </c>
      <c r="K856" s="205">
        <f t="shared" si="173"/>
        <v>55</v>
      </c>
      <c r="L856" s="374"/>
      <c r="M856" s="374"/>
      <c r="N856" s="374"/>
    </row>
    <row r="857" spans="2:14" ht="14.25" customHeight="1">
      <c r="B857" s="206" t="s">
        <v>520</v>
      </c>
      <c r="C857" s="393"/>
      <c r="D857" s="204" t="s">
        <v>267</v>
      </c>
      <c r="E857" s="204" t="s">
        <v>271</v>
      </c>
      <c r="F857" s="278" t="s">
        <v>369</v>
      </c>
      <c r="G857" s="204" t="s">
        <v>521</v>
      </c>
      <c r="H857" s="204"/>
      <c r="I857" s="205">
        <f t="shared" si="173"/>
        <v>54.1</v>
      </c>
      <c r="J857" s="205">
        <f t="shared" si="173"/>
        <v>0</v>
      </c>
      <c r="K857" s="205">
        <f t="shared" si="173"/>
        <v>55</v>
      </c>
      <c r="L857" s="374"/>
      <c r="M857" s="374"/>
      <c r="N857" s="374"/>
    </row>
    <row r="858" spans="2:14" ht="15.75" customHeight="1">
      <c r="B858" s="206" t="s">
        <v>522</v>
      </c>
      <c r="C858" s="393"/>
      <c r="D858" s="204" t="s">
        <v>267</v>
      </c>
      <c r="E858" s="204" t="s">
        <v>271</v>
      </c>
      <c r="F858" s="278" t="s">
        <v>369</v>
      </c>
      <c r="G858" s="204">
        <v>610</v>
      </c>
      <c r="H858" s="204"/>
      <c r="I858" s="205">
        <f t="shared" si="173"/>
        <v>54.1</v>
      </c>
      <c r="J858" s="205">
        <f t="shared" si="173"/>
        <v>0</v>
      </c>
      <c r="K858" s="205">
        <f t="shared" si="173"/>
        <v>55</v>
      </c>
      <c r="L858" s="374"/>
      <c r="M858" s="374"/>
      <c r="N858" s="374"/>
    </row>
    <row r="859" spans="2:14" ht="12.75" customHeight="1">
      <c r="B859" s="206" t="s">
        <v>315</v>
      </c>
      <c r="C859" s="393"/>
      <c r="D859" s="204" t="s">
        <v>267</v>
      </c>
      <c r="E859" s="204" t="s">
        <v>271</v>
      </c>
      <c r="F859" s="278" t="s">
        <v>369</v>
      </c>
      <c r="G859" s="204">
        <v>610</v>
      </c>
      <c r="H859" s="204">
        <v>2</v>
      </c>
      <c r="I859" s="205">
        <v>54.1</v>
      </c>
      <c r="J859" s="205"/>
      <c r="K859" s="205">
        <v>55</v>
      </c>
      <c r="L859" s="374"/>
      <c r="M859" s="374"/>
      <c r="N859" s="374"/>
    </row>
    <row r="860" spans="2:14" ht="14.25" customHeight="1">
      <c r="B860" s="210" t="s">
        <v>532</v>
      </c>
      <c r="C860" s="393"/>
      <c r="D860" s="204" t="s">
        <v>267</v>
      </c>
      <c r="E860" s="204" t="s">
        <v>271</v>
      </c>
      <c r="F860" s="305" t="s">
        <v>533</v>
      </c>
      <c r="G860" s="204"/>
      <c r="H860" s="204"/>
      <c r="I860" s="205">
        <f aca="true" t="shared" si="174" ref="I860:K863">I861</f>
        <v>32199.8</v>
      </c>
      <c r="J860" s="205">
        <f t="shared" si="174"/>
        <v>32007.6</v>
      </c>
      <c r="K860" s="205">
        <f t="shared" si="174"/>
        <v>33684.6</v>
      </c>
      <c r="L860" s="374"/>
      <c r="M860" s="374"/>
      <c r="N860" s="374"/>
    </row>
    <row r="861" spans="2:14" ht="14.25" customHeight="1">
      <c r="B861" s="211" t="s">
        <v>534</v>
      </c>
      <c r="C861" s="393"/>
      <c r="D861" s="204" t="s">
        <v>267</v>
      </c>
      <c r="E861" s="204" t="s">
        <v>271</v>
      </c>
      <c r="F861" s="305" t="s">
        <v>535</v>
      </c>
      <c r="G861" s="204"/>
      <c r="H861" s="204"/>
      <c r="I861" s="205">
        <f t="shared" si="174"/>
        <v>32199.8</v>
      </c>
      <c r="J861" s="205">
        <f t="shared" si="174"/>
        <v>32007.6</v>
      </c>
      <c r="K861" s="205">
        <f t="shared" si="174"/>
        <v>33684.6</v>
      </c>
      <c r="L861" s="374"/>
      <c r="M861" s="374"/>
      <c r="N861" s="374"/>
    </row>
    <row r="862" spans="2:14" ht="12.75" customHeight="1">
      <c r="B862" s="206" t="s">
        <v>520</v>
      </c>
      <c r="C862" s="393"/>
      <c r="D862" s="204" t="s">
        <v>267</v>
      </c>
      <c r="E862" s="204" t="s">
        <v>271</v>
      </c>
      <c r="F862" s="305" t="s">
        <v>535</v>
      </c>
      <c r="G862" s="204" t="s">
        <v>521</v>
      </c>
      <c r="H862" s="204"/>
      <c r="I862" s="205">
        <f t="shared" si="174"/>
        <v>32199.8</v>
      </c>
      <c r="J862" s="205">
        <f t="shared" si="174"/>
        <v>32007.6</v>
      </c>
      <c r="K862" s="205">
        <f t="shared" si="174"/>
        <v>33684.6</v>
      </c>
      <c r="L862" s="374"/>
      <c r="M862" s="374"/>
      <c r="N862" s="374"/>
    </row>
    <row r="863" spans="2:14" ht="12.75" customHeight="1">
      <c r="B863" s="206" t="s">
        <v>522</v>
      </c>
      <c r="C863" s="393"/>
      <c r="D863" s="204" t="s">
        <v>267</v>
      </c>
      <c r="E863" s="204" t="s">
        <v>271</v>
      </c>
      <c r="F863" s="305" t="s">
        <v>535</v>
      </c>
      <c r="G863" s="204">
        <v>610</v>
      </c>
      <c r="H863" s="204"/>
      <c r="I863" s="205">
        <f t="shared" si="174"/>
        <v>32199.8</v>
      </c>
      <c r="J863" s="205">
        <f t="shared" si="174"/>
        <v>32007.6</v>
      </c>
      <c r="K863" s="205">
        <f t="shared" si="174"/>
        <v>33684.6</v>
      </c>
      <c r="L863" s="374"/>
      <c r="M863" s="374"/>
      <c r="N863" s="374"/>
    </row>
    <row r="864" spans="2:14" ht="12.75" customHeight="1">
      <c r="B864" s="206" t="s">
        <v>315</v>
      </c>
      <c r="C864" s="393"/>
      <c r="D864" s="204" t="s">
        <v>267</v>
      </c>
      <c r="E864" s="204" t="s">
        <v>271</v>
      </c>
      <c r="F864" s="305" t="s">
        <v>535</v>
      </c>
      <c r="G864" s="204">
        <v>610</v>
      </c>
      <c r="H864" s="204">
        <v>2</v>
      </c>
      <c r="I864" s="205">
        <v>32199.8</v>
      </c>
      <c r="J864" s="205">
        <v>32007.6</v>
      </c>
      <c r="K864" s="205">
        <v>33684.6</v>
      </c>
      <c r="L864" s="374"/>
      <c r="M864" s="374"/>
      <c r="N864" s="374"/>
    </row>
    <row r="865" spans="2:14" ht="12.75" customHeight="1">
      <c r="B865" s="206" t="s">
        <v>536</v>
      </c>
      <c r="C865" s="393"/>
      <c r="D865" s="204" t="s">
        <v>267</v>
      </c>
      <c r="E865" s="204" t="s">
        <v>271</v>
      </c>
      <c r="F865" s="305" t="s">
        <v>537</v>
      </c>
      <c r="G865" s="204"/>
      <c r="H865" s="204"/>
      <c r="I865" s="205">
        <f aca="true" t="shared" si="175" ref="I865:K867">I866</f>
        <v>5598.4</v>
      </c>
      <c r="J865" s="205">
        <f t="shared" si="175"/>
        <v>5598.4</v>
      </c>
      <c r="K865" s="205">
        <f t="shared" si="175"/>
        <v>5598.4</v>
      </c>
      <c r="L865" s="374"/>
      <c r="M865" s="374"/>
      <c r="N865" s="374"/>
    </row>
    <row r="866" spans="2:14" ht="27.75" customHeight="1">
      <c r="B866" s="210" t="s">
        <v>538</v>
      </c>
      <c r="C866" s="393"/>
      <c r="D866" s="204" t="s">
        <v>267</v>
      </c>
      <c r="E866" s="204" t="s">
        <v>271</v>
      </c>
      <c r="F866" s="305" t="s">
        <v>539</v>
      </c>
      <c r="G866" s="204"/>
      <c r="H866" s="204"/>
      <c r="I866" s="205">
        <f t="shared" si="175"/>
        <v>5598.4</v>
      </c>
      <c r="J866" s="205">
        <f t="shared" si="175"/>
        <v>5598.4</v>
      </c>
      <c r="K866" s="205">
        <f t="shared" si="175"/>
        <v>5598.4</v>
      </c>
      <c r="L866" s="374"/>
      <c r="M866" s="374"/>
      <c r="N866" s="374"/>
    </row>
    <row r="867" spans="2:14" ht="12.75" customHeight="1">
      <c r="B867" s="206" t="s">
        <v>520</v>
      </c>
      <c r="C867" s="393"/>
      <c r="D867" s="204" t="s">
        <v>267</v>
      </c>
      <c r="E867" s="204" t="s">
        <v>271</v>
      </c>
      <c r="F867" s="305" t="s">
        <v>539</v>
      </c>
      <c r="G867" s="204" t="s">
        <v>521</v>
      </c>
      <c r="H867" s="204"/>
      <c r="I867" s="205">
        <f t="shared" si="175"/>
        <v>5598.4</v>
      </c>
      <c r="J867" s="205">
        <f t="shared" si="175"/>
        <v>5598.4</v>
      </c>
      <c r="K867" s="205">
        <f t="shared" si="175"/>
        <v>5598.4</v>
      </c>
      <c r="L867" s="374"/>
      <c r="M867" s="374"/>
      <c r="N867" s="374"/>
    </row>
    <row r="868" spans="2:14" ht="14.25" customHeight="1">
      <c r="B868" s="206" t="s">
        <v>522</v>
      </c>
      <c r="C868" s="393"/>
      <c r="D868" s="204" t="s">
        <v>267</v>
      </c>
      <c r="E868" s="204" t="s">
        <v>271</v>
      </c>
      <c r="F868" s="305" t="s">
        <v>539</v>
      </c>
      <c r="G868" s="204">
        <v>610</v>
      </c>
      <c r="H868" s="204"/>
      <c r="I868" s="205">
        <f>I870+I869</f>
        <v>5598.4</v>
      </c>
      <c r="J868" s="205">
        <f>J870+J869</f>
        <v>5598.4</v>
      </c>
      <c r="K868" s="205">
        <f>K870+K869</f>
        <v>5598.4</v>
      </c>
      <c r="L868" s="374"/>
      <c r="M868" s="374"/>
      <c r="N868" s="374"/>
    </row>
    <row r="869" spans="2:14" ht="12.75" customHeight="1">
      <c r="B869" s="269" t="s">
        <v>316</v>
      </c>
      <c r="C869" s="393"/>
      <c r="D869" s="204" t="s">
        <v>267</v>
      </c>
      <c r="E869" s="204" t="s">
        <v>271</v>
      </c>
      <c r="F869" s="305" t="s">
        <v>539</v>
      </c>
      <c r="G869" s="204" t="s">
        <v>528</v>
      </c>
      <c r="H869" s="204" t="s">
        <v>377</v>
      </c>
      <c r="I869" s="205">
        <v>2799.2</v>
      </c>
      <c r="J869" s="205">
        <v>2799.2</v>
      </c>
      <c r="K869" s="205">
        <v>2799.2</v>
      </c>
      <c r="L869" s="374"/>
      <c r="M869" s="374"/>
      <c r="N869" s="374"/>
    </row>
    <row r="870" spans="2:14" ht="14.25">
      <c r="B870" s="269" t="s">
        <v>315</v>
      </c>
      <c r="C870" s="393"/>
      <c r="D870" s="204" t="s">
        <v>267</v>
      </c>
      <c r="E870" s="204" t="s">
        <v>271</v>
      </c>
      <c r="F870" s="305" t="s">
        <v>540</v>
      </c>
      <c r="G870" s="204">
        <v>610</v>
      </c>
      <c r="H870" s="204" t="s">
        <v>339</v>
      </c>
      <c r="I870" s="205">
        <v>2799.2</v>
      </c>
      <c r="J870" s="205">
        <v>2799.2</v>
      </c>
      <c r="K870" s="205">
        <v>2799.2</v>
      </c>
      <c r="L870" s="374"/>
      <c r="M870" s="374"/>
      <c r="N870" s="374"/>
    </row>
    <row r="871" spans="1:66" s="458" customFormat="1" ht="28.5">
      <c r="A871" s="361"/>
      <c r="B871" s="210" t="s">
        <v>541</v>
      </c>
      <c r="C871" s="393"/>
      <c r="D871" s="204" t="s">
        <v>267</v>
      </c>
      <c r="E871" s="204" t="s">
        <v>271</v>
      </c>
      <c r="F871" s="305" t="s">
        <v>742</v>
      </c>
      <c r="G871" s="204"/>
      <c r="H871" s="204"/>
      <c r="I871" s="205">
        <f aca="true" t="shared" si="176" ref="I871:K873">I872</f>
        <v>200.4</v>
      </c>
      <c r="J871" s="205">
        <f t="shared" si="176"/>
        <v>0</v>
      </c>
      <c r="K871" s="205">
        <f t="shared" si="176"/>
        <v>0</v>
      </c>
      <c r="L871" s="374"/>
      <c r="M871" s="374"/>
      <c r="N871" s="374"/>
      <c r="O871" s="374"/>
      <c r="P871" s="457"/>
      <c r="Q871" s="457"/>
      <c r="R871" s="457"/>
      <c r="S871" s="457"/>
      <c r="T871" s="457"/>
      <c r="U871" s="457"/>
      <c r="V871" s="457"/>
      <c r="W871" s="457"/>
      <c r="X871" s="457"/>
      <c r="Y871" s="457"/>
      <c r="Z871" s="457"/>
      <c r="AA871" s="457"/>
      <c r="AB871" s="457"/>
      <c r="AC871" s="457"/>
      <c r="AD871" s="457"/>
      <c r="AE871" s="457"/>
      <c r="AF871" s="361"/>
      <c r="AG871" s="361"/>
      <c r="AH871" s="361"/>
      <c r="AI871" s="361"/>
      <c r="AJ871" s="361"/>
      <c r="AK871" s="361"/>
      <c r="AL871" s="361"/>
      <c r="AM871" s="361"/>
      <c r="AN871" s="361"/>
      <c r="AO871" s="361"/>
      <c r="AP871" s="361"/>
      <c r="AQ871" s="361"/>
      <c r="AR871" s="361"/>
      <c r="AS871" s="361"/>
      <c r="AT871" s="361"/>
      <c r="AU871" s="361"/>
      <c r="AV871" s="361"/>
      <c r="AW871" s="361"/>
      <c r="AX871" s="361"/>
      <c r="AY871" s="361"/>
      <c r="AZ871" s="361"/>
      <c r="BA871" s="361"/>
      <c r="BB871" s="361"/>
      <c r="BC871" s="361"/>
      <c r="BD871" s="361"/>
      <c r="BE871" s="361"/>
      <c r="BF871" s="361"/>
      <c r="BG871" s="361"/>
      <c r="BH871" s="361"/>
      <c r="BI871" s="361"/>
      <c r="BJ871" s="361"/>
      <c r="BK871" s="361"/>
      <c r="BL871" s="361"/>
      <c r="BM871" s="361"/>
      <c r="BN871" s="361"/>
    </row>
    <row r="872" spans="1:66" s="458" customFormat="1" ht="14.25" customHeight="1">
      <c r="A872" s="361"/>
      <c r="B872" s="206" t="s">
        <v>520</v>
      </c>
      <c r="C872" s="393"/>
      <c r="D872" s="204" t="s">
        <v>267</v>
      </c>
      <c r="E872" s="204" t="s">
        <v>271</v>
      </c>
      <c r="F872" s="305" t="s">
        <v>742</v>
      </c>
      <c r="G872" s="204" t="s">
        <v>521</v>
      </c>
      <c r="H872" s="204"/>
      <c r="I872" s="205">
        <f t="shared" si="176"/>
        <v>200.4</v>
      </c>
      <c r="J872" s="205">
        <f t="shared" si="176"/>
        <v>0</v>
      </c>
      <c r="K872" s="205">
        <f t="shared" si="176"/>
        <v>0</v>
      </c>
      <c r="L872" s="374"/>
      <c r="M872" s="374"/>
      <c r="N872" s="374"/>
      <c r="O872" s="374"/>
      <c r="P872" s="457"/>
      <c r="Q872" s="457"/>
      <c r="R872" s="457"/>
      <c r="S872" s="457"/>
      <c r="T872" s="457"/>
      <c r="U872" s="457"/>
      <c r="V872" s="457"/>
      <c r="W872" s="457"/>
      <c r="X872" s="457"/>
      <c r="Y872" s="457"/>
      <c r="Z872" s="457"/>
      <c r="AA872" s="457"/>
      <c r="AB872" s="457"/>
      <c r="AC872" s="457"/>
      <c r="AD872" s="457"/>
      <c r="AE872" s="457"/>
      <c r="AF872" s="361"/>
      <c r="AG872" s="361"/>
      <c r="AH872" s="361"/>
      <c r="AI872" s="361"/>
      <c r="AJ872" s="361"/>
      <c r="AK872" s="361"/>
      <c r="AL872" s="361"/>
      <c r="AM872" s="361"/>
      <c r="AN872" s="361"/>
      <c r="AO872" s="361"/>
      <c r="AP872" s="361"/>
      <c r="AQ872" s="361"/>
      <c r="AR872" s="361"/>
      <c r="AS872" s="361"/>
      <c r="AT872" s="361"/>
      <c r="AU872" s="361"/>
      <c r="AV872" s="361"/>
      <c r="AW872" s="361"/>
      <c r="AX872" s="361"/>
      <c r="AY872" s="361"/>
      <c r="AZ872" s="361"/>
      <c r="BA872" s="361"/>
      <c r="BB872" s="361"/>
      <c r="BC872" s="361"/>
      <c r="BD872" s="361"/>
      <c r="BE872" s="361"/>
      <c r="BF872" s="361"/>
      <c r="BG872" s="361"/>
      <c r="BH872" s="361"/>
      <c r="BI872" s="361"/>
      <c r="BJ872" s="361"/>
      <c r="BK872" s="361"/>
      <c r="BL872" s="361"/>
      <c r="BM872" s="361"/>
      <c r="BN872" s="361"/>
    </row>
    <row r="873" spans="1:66" s="458" customFormat="1" ht="14.25" customHeight="1">
      <c r="A873" s="361"/>
      <c r="B873" s="206" t="s">
        <v>522</v>
      </c>
      <c r="C873" s="393"/>
      <c r="D873" s="204" t="s">
        <v>267</v>
      </c>
      <c r="E873" s="204" t="s">
        <v>271</v>
      </c>
      <c r="F873" s="305" t="s">
        <v>742</v>
      </c>
      <c r="G873" s="204">
        <v>610</v>
      </c>
      <c r="H873" s="204"/>
      <c r="I873" s="205">
        <f t="shared" si="176"/>
        <v>200.4</v>
      </c>
      <c r="J873" s="205">
        <f t="shared" si="176"/>
        <v>0</v>
      </c>
      <c r="K873" s="205">
        <f t="shared" si="176"/>
        <v>0</v>
      </c>
      <c r="L873" s="374"/>
      <c r="M873" s="374"/>
      <c r="N873" s="374"/>
      <c r="O873" s="374"/>
      <c r="P873" s="457"/>
      <c r="Q873" s="457"/>
      <c r="R873" s="457"/>
      <c r="S873" s="457"/>
      <c r="T873" s="457"/>
      <c r="U873" s="457"/>
      <c r="V873" s="457"/>
      <c r="W873" s="457"/>
      <c r="X873" s="457"/>
      <c r="Y873" s="457"/>
      <c r="Z873" s="457"/>
      <c r="AA873" s="457"/>
      <c r="AB873" s="457"/>
      <c r="AC873" s="457"/>
      <c r="AD873" s="457"/>
      <c r="AE873" s="457"/>
      <c r="AF873" s="361"/>
      <c r="AG873" s="361"/>
      <c r="AH873" s="361"/>
      <c r="AI873" s="361"/>
      <c r="AJ873" s="361"/>
      <c r="AK873" s="361"/>
      <c r="AL873" s="361"/>
      <c r="AM873" s="361"/>
      <c r="AN873" s="361"/>
      <c r="AO873" s="361"/>
      <c r="AP873" s="361"/>
      <c r="AQ873" s="361"/>
      <c r="AR873" s="361"/>
      <c r="AS873" s="361"/>
      <c r="AT873" s="361"/>
      <c r="AU873" s="361"/>
      <c r="AV873" s="361"/>
      <c r="AW873" s="361"/>
      <c r="AX873" s="361"/>
      <c r="AY873" s="361"/>
      <c r="AZ873" s="361"/>
      <c r="BA873" s="361"/>
      <c r="BB873" s="361"/>
      <c r="BC873" s="361"/>
      <c r="BD873" s="361"/>
      <c r="BE873" s="361"/>
      <c r="BF873" s="361"/>
      <c r="BG873" s="361"/>
      <c r="BH873" s="361"/>
      <c r="BI873" s="361"/>
      <c r="BJ873" s="361"/>
      <c r="BK873" s="361"/>
      <c r="BL873" s="361"/>
      <c r="BM873" s="361"/>
      <c r="BN873" s="361"/>
    </row>
    <row r="874" spans="1:66" s="458" customFormat="1" ht="14.25" customHeight="1">
      <c r="A874" s="361"/>
      <c r="B874" s="269" t="s">
        <v>315</v>
      </c>
      <c r="C874" s="393"/>
      <c r="D874" s="204" t="s">
        <v>267</v>
      </c>
      <c r="E874" s="204" t="s">
        <v>271</v>
      </c>
      <c r="F874" s="305" t="s">
        <v>742</v>
      </c>
      <c r="G874" s="204">
        <v>610</v>
      </c>
      <c r="H874" s="204" t="s">
        <v>339</v>
      </c>
      <c r="I874" s="205">
        <v>200.4</v>
      </c>
      <c r="J874" s="205"/>
      <c r="K874" s="205"/>
      <c r="L874" s="374"/>
      <c r="M874" s="374"/>
      <c r="N874" s="374"/>
      <c r="O874" s="374"/>
      <c r="P874" s="457"/>
      <c r="Q874" s="457"/>
      <c r="R874" s="457"/>
      <c r="S874" s="457"/>
      <c r="T874" s="457"/>
      <c r="U874" s="457"/>
      <c r="V874" s="457"/>
      <c r="W874" s="457"/>
      <c r="X874" s="457"/>
      <c r="Y874" s="457"/>
      <c r="Z874" s="457"/>
      <c r="AA874" s="457"/>
      <c r="AB874" s="457"/>
      <c r="AC874" s="457"/>
      <c r="AD874" s="457"/>
      <c r="AE874" s="457"/>
      <c r="AF874" s="361"/>
      <c r="AG874" s="361"/>
      <c r="AH874" s="361"/>
      <c r="AI874" s="361"/>
      <c r="AJ874" s="361"/>
      <c r="AK874" s="361"/>
      <c r="AL874" s="361"/>
      <c r="AM874" s="361"/>
      <c r="AN874" s="361"/>
      <c r="AO874" s="361"/>
      <c r="AP874" s="361"/>
      <c r="AQ874" s="361"/>
      <c r="AR874" s="361"/>
      <c r="AS874" s="361"/>
      <c r="AT874" s="361"/>
      <c r="AU874" s="361"/>
      <c r="AV874" s="361"/>
      <c r="AW874" s="361"/>
      <c r="AX874" s="361"/>
      <c r="AY874" s="361"/>
      <c r="AZ874" s="361"/>
      <c r="BA874" s="361"/>
      <c r="BB874" s="361"/>
      <c r="BC874" s="361"/>
      <c r="BD874" s="361"/>
      <c r="BE874" s="361"/>
      <c r="BF874" s="361"/>
      <c r="BG874" s="361"/>
      <c r="BH874" s="361"/>
      <c r="BI874" s="361"/>
      <c r="BJ874" s="361"/>
      <c r="BK874" s="361"/>
      <c r="BL874" s="361"/>
      <c r="BM874" s="361"/>
      <c r="BN874" s="361"/>
    </row>
    <row r="875" spans="1:66" s="458" customFormat="1" ht="14.25" customHeight="1" hidden="1">
      <c r="A875" s="361"/>
      <c r="B875" s="269"/>
      <c r="C875" s="393"/>
      <c r="D875" s="204"/>
      <c r="E875" s="204"/>
      <c r="F875" s="305"/>
      <c r="G875" s="204"/>
      <c r="H875" s="204"/>
      <c r="I875" s="205"/>
      <c r="J875" s="205"/>
      <c r="K875" s="205"/>
      <c r="L875" s="374"/>
      <c r="M875" s="374"/>
      <c r="N875" s="374"/>
      <c r="O875" s="374"/>
      <c r="P875" s="457"/>
      <c r="Q875" s="457"/>
      <c r="R875" s="457"/>
      <c r="S875" s="457"/>
      <c r="T875" s="457"/>
      <c r="U875" s="457"/>
      <c r="V875" s="457"/>
      <c r="W875" s="457"/>
      <c r="X875" s="457"/>
      <c r="Y875" s="457"/>
      <c r="Z875" s="457"/>
      <c r="AA875" s="457"/>
      <c r="AB875" s="457"/>
      <c r="AC875" s="457"/>
      <c r="AD875" s="457"/>
      <c r="AE875" s="457"/>
      <c r="AF875" s="361"/>
      <c r="AG875" s="361"/>
      <c r="AH875" s="361"/>
      <c r="AI875" s="361"/>
      <c r="AJ875" s="361"/>
      <c r="AK875" s="361"/>
      <c r="AL875" s="361"/>
      <c r="AM875" s="361"/>
      <c r="AN875" s="361"/>
      <c r="AO875" s="361"/>
      <c r="AP875" s="361"/>
      <c r="AQ875" s="361"/>
      <c r="AR875" s="361"/>
      <c r="AS875" s="361"/>
      <c r="AT875" s="361"/>
      <c r="AU875" s="361"/>
      <c r="AV875" s="361"/>
      <c r="AW875" s="361"/>
      <c r="AX875" s="361"/>
      <c r="AY875" s="361"/>
      <c r="AZ875" s="361"/>
      <c r="BA875" s="361"/>
      <c r="BB875" s="361"/>
      <c r="BC875" s="361"/>
      <c r="BD875" s="361"/>
      <c r="BE875" s="361"/>
      <c r="BF875" s="361"/>
      <c r="BG875" s="361"/>
      <c r="BH875" s="361"/>
      <c r="BI875" s="361"/>
      <c r="BJ875" s="361"/>
      <c r="BK875" s="361"/>
      <c r="BL875" s="361"/>
      <c r="BM875" s="361"/>
      <c r="BN875" s="361"/>
    </row>
    <row r="876" spans="1:66" s="458" customFormat="1" ht="26.25" customHeight="1">
      <c r="A876" s="361"/>
      <c r="B876" s="226" t="s">
        <v>543</v>
      </c>
      <c r="C876" s="393"/>
      <c r="D876" s="204" t="s">
        <v>267</v>
      </c>
      <c r="E876" s="204" t="s">
        <v>271</v>
      </c>
      <c r="F876" s="305" t="s">
        <v>544</v>
      </c>
      <c r="G876" s="204"/>
      <c r="H876" s="204"/>
      <c r="I876" s="205">
        <f aca="true" t="shared" si="177" ref="I876:K877">I877</f>
        <v>3718.3</v>
      </c>
      <c r="J876" s="205">
        <f t="shared" si="177"/>
        <v>3670.6</v>
      </c>
      <c r="K876" s="205">
        <f t="shared" si="177"/>
        <v>3604.4</v>
      </c>
      <c r="L876" s="374"/>
      <c r="M876" s="374"/>
      <c r="N876" s="374"/>
      <c r="O876" s="374"/>
      <c r="P876" s="457"/>
      <c r="Q876" s="457"/>
      <c r="R876" s="457"/>
      <c r="S876" s="457"/>
      <c r="T876" s="457"/>
      <c r="U876" s="457"/>
      <c r="V876" s="457"/>
      <c r="W876" s="457"/>
      <c r="X876" s="457"/>
      <c r="Y876" s="457"/>
      <c r="Z876" s="457"/>
      <c r="AA876" s="457"/>
      <c r="AB876" s="457"/>
      <c r="AC876" s="457"/>
      <c r="AD876" s="457"/>
      <c r="AE876" s="457"/>
      <c r="AF876" s="361"/>
      <c r="AG876" s="361"/>
      <c r="AH876" s="361"/>
      <c r="AI876" s="361"/>
      <c r="AJ876" s="361"/>
      <c r="AK876" s="361"/>
      <c r="AL876" s="361"/>
      <c r="AM876" s="361"/>
      <c r="AN876" s="361"/>
      <c r="AO876" s="361"/>
      <c r="AP876" s="361"/>
      <c r="AQ876" s="361"/>
      <c r="AR876" s="361"/>
      <c r="AS876" s="361"/>
      <c r="AT876" s="361"/>
      <c r="AU876" s="361"/>
      <c r="AV876" s="361"/>
      <c r="AW876" s="361"/>
      <c r="AX876" s="361"/>
      <c r="AY876" s="361"/>
      <c r="AZ876" s="361"/>
      <c r="BA876" s="361"/>
      <c r="BB876" s="361"/>
      <c r="BC876" s="361"/>
      <c r="BD876" s="361"/>
      <c r="BE876" s="361"/>
      <c r="BF876" s="361"/>
      <c r="BG876" s="361"/>
      <c r="BH876" s="361"/>
      <c r="BI876" s="361"/>
      <c r="BJ876" s="361"/>
      <c r="BK876" s="361"/>
      <c r="BL876" s="361"/>
      <c r="BM876" s="361"/>
      <c r="BN876" s="361"/>
    </row>
    <row r="877" spans="2:14" ht="14.25" customHeight="1">
      <c r="B877" s="206" t="s">
        <v>520</v>
      </c>
      <c r="C877" s="393"/>
      <c r="D877" s="204" t="s">
        <v>267</v>
      </c>
      <c r="E877" s="204" t="s">
        <v>271</v>
      </c>
      <c r="F877" s="305" t="s">
        <v>545</v>
      </c>
      <c r="G877" s="204" t="s">
        <v>521</v>
      </c>
      <c r="H877" s="204"/>
      <c r="I877" s="205">
        <f t="shared" si="177"/>
        <v>3718.3</v>
      </c>
      <c r="J877" s="205">
        <f t="shared" si="177"/>
        <v>3670.6</v>
      </c>
      <c r="K877" s="205">
        <f t="shared" si="177"/>
        <v>3604.4</v>
      </c>
      <c r="L877" s="374"/>
      <c r="M877" s="374"/>
      <c r="N877" s="374"/>
    </row>
    <row r="878" spans="2:14" ht="12.75" customHeight="1">
      <c r="B878" s="206" t="s">
        <v>522</v>
      </c>
      <c r="C878" s="393"/>
      <c r="D878" s="204" t="s">
        <v>267</v>
      </c>
      <c r="E878" s="204" t="s">
        <v>271</v>
      </c>
      <c r="F878" s="305" t="s">
        <v>545</v>
      </c>
      <c r="G878" s="204">
        <v>610</v>
      </c>
      <c r="H878" s="204"/>
      <c r="I878" s="205">
        <f>I880+I879+I881</f>
        <v>3718.3</v>
      </c>
      <c r="J878" s="205">
        <f>J880+J879+J881</f>
        <v>3670.6</v>
      </c>
      <c r="K878" s="205">
        <f>K880+K879+K881</f>
        <v>3604.4</v>
      </c>
      <c r="L878" s="374"/>
      <c r="M878" s="374"/>
      <c r="N878" s="374"/>
    </row>
    <row r="879" spans="2:14" ht="14.25" customHeight="1">
      <c r="B879" s="269" t="s">
        <v>315</v>
      </c>
      <c r="C879" s="393"/>
      <c r="D879" s="204" t="s">
        <v>267</v>
      </c>
      <c r="E879" s="204" t="s">
        <v>271</v>
      </c>
      <c r="F879" s="305" t="s">
        <v>545</v>
      </c>
      <c r="G879" s="204">
        <v>610</v>
      </c>
      <c r="H879" s="204" t="s">
        <v>339</v>
      </c>
      <c r="I879" s="205">
        <v>37.2</v>
      </c>
      <c r="J879" s="205">
        <v>36.7</v>
      </c>
      <c r="K879" s="205">
        <v>36</v>
      </c>
      <c r="L879" s="374"/>
      <c r="M879" s="374"/>
      <c r="N879" s="374"/>
    </row>
    <row r="880" spans="1:66" s="458" customFormat="1" ht="15" customHeight="1">
      <c r="A880" s="361"/>
      <c r="B880" s="269" t="s">
        <v>316</v>
      </c>
      <c r="C880" s="393"/>
      <c r="D880" s="204" t="s">
        <v>267</v>
      </c>
      <c r="E880" s="204" t="s">
        <v>271</v>
      </c>
      <c r="F880" s="305" t="s">
        <v>545</v>
      </c>
      <c r="G880" s="204">
        <v>610</v>
      </c>
      <c r="H880" s="204" t="s">
        <v>377</v>
      </c>
      <c r="I880" s="205">
        <v>331.3</v>
      </c>
      <c r="J880" s="205">
        <v>290.7</v>
      </c>
      <c r="K880" s="205">
        <v>356.8</v>
      </c>
      <c r="L880" s="374"/>
      <c r="M880" s="374"/>
      <c r="N880" s="374"/>
      <c r="O880" s="374"/>
      <c r="P880" s="457"/>
      <c r="Q880" s="457"/>
      <c r="R880" s="457"/>
      <c r="S880" s="457"/>
      <c r="T880" s="457"/>
      <c r="U880" s="457"/>
      <c r="V880" s="457"/>
      <c r="W880" s="457"/>
      <c r="X880" s="457"/>
      <c r="Y880" s="457"/>
      <c r="Z880" s="457"/>
      <c r="AA880" s="457"/>
      <c r="AB880" s="457"/>
      <c r="AC880" s="457"/>
      <c r="AD880" s="457"/>
      <c r="AE880" s="457"/>
      <c r="AF880" s="361"/>
      <c r="AG880" s="361"/>
      <c r="AH880" s="361"/>
      <c r="AI880" s="361"/>
      <c r="AJ880" s="361"/>
      <c r="AK880" s="361"/>
      <c r="AL880" s="361"/>
      <c r="AM880" s="361"/>
      <c r="AN880" s="361"/>
      <c r="AO880" s="361"/>
      <c r="AP880" s="361"/>
      <c r="AQ880" s="361"/>
      <c r="AR880" s="361"/>
      <c r="AS880" s="361"/>
      <c r="AT880" s="361"/>
      <c r="AU880" s="361"/>
      <c r="AV880" s="361"/>
      <c r="AW880" s="361"/>
      <c r="AX880" s="361"/>
      <c r="AY880" s="361"/>
      <c r="AZ880" s="361"/>
      <c r="BA880" s="361"/>
      <c r="BB880" s="361"/>
      <c r="BC880" s="361"/>
      <c r="BD880" s="361"/>
      <c r="BE880" s="361"/>
      <c r="BF880" s="361"/>
      <c r="BG880" s="361"/>
      <c r="BH880" s="361"/>
      <c r="BI880" s="361"/>
      <c r="BJ880" s="361"/>
      <c r="BK880" s="361"/>
      <c r="BL880" s="361"/>
      <c r="BM880" s="361"/>
      <c r="BN880" s="361"/>
    </row>
    <row r="881" spans="1:66" s="458" customFormat="1" ht="15" customHeight="1">
      <c r="A881" s="361"/>
      <c r="B881" s="206" t="s">
        <v>317</v>
      </c>
      <c r="C881" s="393"/>
      <c r="D881" s="204" t="s">
        <v>267</v>
      </c>
      <c r="E881" s="204" t="s">
        <v>271</v>
      </c>
      <c r="F881" s="305" t="s">
        <v>545</v>
      </c>
      <c r="G881" s="204">
        <v>610</v>
      </c>
      <c r="H881" s="204" t="s">
        <v>349</v>
      </c>
      <c r="I881" s="205">
        <v>3349.8</v>
      </c>
      <c r="J881" s="205">
        <v>3343.2</v>
      </c>
      <c r="K881" s="205">
        <v>3211.6</v>
      </c>
      <c r="L881" s="374"/>
      <c r="M881" s="374"/>
      <c r="N881" s="374"/>
      <c r="O881" s="374"/>
      <c r="P881" s="457"/>
      <c r="Q881" s="457"/>
      <c r="R881" s="457"/>
      <c r="S881" s="457"/>
      <c r="T881" s="457"/>
      <c r="U881" s="457"/>
      <c r="V881" s="457"/>
      <c r="W881" s="457"/>
      <c r="X881" s="457"/>
      <c r="Y881" s="457"/>
      <c r="Z881" s="457"/>
      <c r="AA881" s="457"/>
      <c r="AB881" s="457"/>
      <c r="AC881" s="457"/>
      <c r="AD881" s="457"/>
      <c r="AE881" s="457"/>
      <c r="AF881" s="361"/>
      <c r="AG881" s="361"/>
      <c r="AH881" s="361"/>
      <c r="AI881" s="361"/>
      <c r="AJ881" s="361"/>
      <c r="AK881" s="361"/>
      <c r="AL881" s="361"/>
      <c r="AM881" s="361"/>
      <c r="AN881" s="361"/>
      <c r="AO881" s="361"/>
      <c r="AP881" s="361"/>
      <c r="AQ881" s="361"/>
      <c r="AR881" s="361"/>
      <c r="AS881" s="361"/>
      <c r="AT881" s="361"/>
      <c r="AU881" s="361"/>
      <c r="AV881" s="361"/>
      <c r="AW881" s="361"/>
      <c r="AX881" s="361"/>
      <c r="AY881" s="361"/>
      <c r="AZ881" s="361"/>
      <c r="BA881" s="361"/>
      <c r="BB881" s="361"/>
      <c r="BC881" s="361"/>
      <c r="BD881" s="361"/>
      <c r="BE881" s="361"/>
      <c r="BF881" s="361"/>
      <c r="BG881" s="361"/>
      <c r="BH881" s="361"/>
      <c r="BI881" s="361"/>
      <c r="BJ881" s="361"/>
      <c r="BK881" s="361"/>
      <c r="BL881" s="361"/>
      <c r="BM881" s="361"/>
      <c r="BN881" s="361"/>
    </row>
    <row r="882" spans="2:14" ht="66.75" customHeight="1">
      <c r="B882" s="226" t="s">
        <v>546</v>
      </c>
      <c r="C882" s="393"/>
      <c r="D882" s="204" t="s">
        <v>267</v>
      </c>
      <c r="E882" s="204" t="s">
        <v>271</v>
      </c>
      <c r="F882" s="305" t="s">
        <v>547</v>
      </c>
      <c r="G882" s="204"/>
      <c r="H882" s="204"/>
      <c r="I882" s="205">
        <f aca="true" t="shared" si="178" ref="I882:K884">I883</f>
        <v>88749.1</v>
      </c>
      <c r="J882" s="205">
        <f t="shared" si="178"/>
        <v>56417.1</v>
      </c>
      <c r="K882" s="205">
        <f t="shared" si="178"/>
        <v>52672.5</v>
      </c>
      <c r="L882" s="374"/>
      <c r="M882" s="374"/>
      <c r="N882" s="374"/>
    </row>
    <row r="883" spans="2:14" ht="14.25" customHeight="1">
      <c r="B883" s="206" t="s">
        <v>520</v>
      </c>
      <c r="C883" s="393"/>
      <c r="D883" s="204" t="s">
        <v>267</v>
      </c>
      <c r="E883" s="204" t="s">
        <v>271</v>
      </c>
      <c r="F883" s="305" t="s">
        <v>548</v>
      </c>
      <c r="G883" s="204" t="s">
        <v>521</v>
      </c>
      <c r="H883" s="204"/>
      <c r="I883" s="205">
        <f t="shared" si="178"/>
        <v>88749.1</v>
      </c>
      <c r="J883" s="205">
        <f t="shared" si="178"/>
        <v>56417.1</v>
      </c>
      <c r="K883" s="205">
        <f t="shared" si="178"/>
        <v>52672.5</v>
      </c>
      <c r="L883" s="374"/>
      <c r="M883" s="374"/>
      <c r="N883" s="374"/>
    </row>
    <row r="884" spans="2:14" ht="14.25" customHeight="1">
      <c r="B884" s="206" t="s">
        <v>522</v>
      </c>
      <c r="C884" s="393"/>
      <c r="D884" s="204" t="s">
        <v>267</v>
      </c>
      <c r="E884" s="204" t="s">
        <v>271</v>
      </c>
      <c r="F884" s="305" t="s">
        <v>548</v>
      </c>
      <c r="G884" s="204">
        <v>610</v>
      </c>
      <c r="H884" s="204"/>
      <c r="I884" s="205">
        <f t="shared" si="178"/>
        <v>88749.1</v>
      </c>
      <c r="J884" s="205">
        <f t="shared" si="178"/>
        <v>56417.1</v>
      </c>
      <c r="K884" s="205">
        <f t="shared" si="178"/>
        <v>52672.5</v>
      </c>
      <c r="L884" s="374"/>
      <c r="M884" s="374"/>
      <c r="N884" s="374"/>
    </row>
    <row r="885" spans="2:14" ht="14.25" customHeight="1">
      <c r="B885" s="269" t="s">
        <v>316</v>
      </c>
      <c r="C885" s="393"/>
      <c r="D885" s="204" t="s">
        <v>267</v>
      </c>
      <c r="E885" s="204" t="s">
        <v>271</v>
      </c>
      <c r="F885" s="305" t="s">
        <v>548</v>
      </c>
      <c r="G885" s="204">
        <v>610</v>
      </c>
      <c r="H885" s="204" t="s">
        <v>377</v>
      </c>
      <c r="I885" s="205">
        <v>88749.1</v>
      </c>
      <c r="J885" s="205">
        <v>56417.1</v>
      </c>
      <c r="K885" s="205">
        <v>52672.5</v>
      </c>
      <c r="L885" s="374"/>
      <c r="M885" s="374"/>
      <c r="N885" s="374"/>
    </row>
    <row r="886" spans="2:14" ht="14.25" customHeight="1">
      <c r="B886" s="206" t="s">
        <v>549</v>
      </c>
      <c r="C886" s="393"/>
      <c r="D886" s="204" t="s">
        <v>267</v>
      </c>
      <c r="E886" s="204" t="s">
        <v>271</v>
      </c>
      <c r="F886" s="305" t="s">
        <v>550</v>
      </c>
      <c r="G886" s="204"/>
      <c r="H886" s="204"/>
      <c r="I886" s="205">
        <f>I888</f>
        <v>1405.8</v>
      </c>
      <c r="J886" s="205">
        <f>J888</f>
        <v>1516.4</v>
      </c>
      <c r="K886" s="205">
        <f>K888</f>
        <v>1476.2</v>
      </c>
      <c r="L886" s="374"/>
      <c r="M886" s="374"/>
      <c r="N886" s="374"/>
    </row>
    <row r="887" spans="2:14" ht="14.25" customHeight="1">
      <c r="B887" s="211" t="s">
        <v>343</v>
      </c>
      <c r="C887" s="393"/>
      <c r="D887" s="204" t="s">
        <v>267</v>
      </c>
      <c r="E887" s="204" t="s">
        <v>271</v>
      </c>
      <c r="F887" s="305" t="s">
        <v>551</v>
      </c>
      <c r="G887" s="204"/>
      <c r="H887" s="204"/>
      <c r="I887" s="205">
        <f aca="true" t="shared" si="179" ref="I887:K889">I888</f>
        <v>1405.8</v>
      </c>
      <c r="J887" s="205">
        <f t="shared" si="179"/>
        <v>1516.4</v>
      </c>
      <c r="K887" s="205">
        <f t="shared" si="179"/>
        <v>1476.2</v>
      </c>
      <c r="L887" s="374"/>
      <c r="M887" s="374"/>
      <c r="N887" s="374"/>
    </row>
    <row r="888" spans="2:14" ht="14.25" customHeight="1">
      <c r="B888" s="206" t="s">
        <v>520</v>
      </c>
      <c r="C888" s="393"/>
      <c r="D888" s="204" t="s">
        <v>267</v>
      </c>
      <c r="E888" s="204" t="s">
        <v>271</v>
      </c>
      <c r="F888" s="305" t="s">
        <v>551</v>
      </c>
      <c r="G888" s="204" t="s">
        <v>521</v>
      </c>
      <c r="H888" s="204"/>
      <c r="I888" s="205">
        <f t="shared" si="179"/>
        <v>1405.8</v>
      </c>
      <c r="J888" s="205">
        <f t="shared" si="179"/>
        <v>1516.4</v>
      </c>
      <c r="K888" s="205">
        <f t="shared" si="179"/>
        <v>1476.2</v>
      </c>
      <c r="L888" s="374"/>
      <c r="M888" s="374"/>
      <c r="N888" s="374"/>
    </row>
    <row r="889" spans="2:14" ht="14.25" customHeight="1">
      <c r="B889" s="206" t="s">
        <v>522</v>
      </c>
      <c r="C889" s="393"/>
      <c r="D889" s="204" t="s">
        <v>267</v>
      </c>
      <c r="E889" s="204" t="s">
        <v>271</v>
      </c>
      <c r="F889" s="305" t="s">
        <v>551</v>
      </c>
      <c r="G889" s="204">
        <v>610</v>
      </c>
      <c r="H889" s="204"/>
      <c r="I889" s="205">
        <f t="shared" si="179"/>
        <v>1405.8</v>
      </c>
      <c r="J889" s="205">
        <f t="shared" si="179"/>
        <v>1516.4</v>
      </c>
      <c r="K889" s="205">
        <f t="shared" si="179"/>
        <v>1476.2</v>
      </c>
      <c r="L889" s="374"/>
      <c r="M889" s="374"/>
      <c r="N889" s="374"/>
    </row>
    <row r="890" spans="2:14" ht="14.25" customHeight="1">
      <c r="B890" s="269" t="s">
        <v>316</v>
      </c>
      <c r="C890" s="393"/>
      <c r="D890" s="204" t="s">
        <v>267</v>
      </c>
      <c r="E890" s="204" t="s">
        <v>271</v>
      </c>
      <c r="F890" s="305" t="s">
        <v>551</v>
      </c>
      <c r="G890" s="204">
        <v>610</v>
      </c>
      <c r="H890" s="204" t="s">
        <v>377</v>
      </c>
      <c r="I890" s="205">
        <v>1405.8</v>
      </c>
      <c r="J890" s="205">
        <v>1516.4</v>
      </c>
      <c r="K890" s="205">
        <v>1476.2</v>
      </c>
      <c r="L890" s="374"/>
      <c r="M890" s="374"/>
      <c r="N890" s="374"/>
    </row>
    <row r="891" spans="2:14" ht="14.25" customHeight="1">
      <c r="B891" s="206" t="s">
        <v>743</v>
      </c>
      <c r="C891" s="393"/>
      <c r="D891" s="204" t="s">
        <v>267</v>
      </c>
      <c r="E891" s="204" t="s">
        <v>271</v>
      </c>
      <c r="F891" s="305" t="s">
        <v>552</v>
      </c>
      <c r="G891" s="204"/>
      <c r="H891" s="204"/>
      <c r="I891" s="205">
        <f>I893</f>
        <v>7343.3</v>
      </c>
      <c r="J891" s="205">
        <f>J893</f>
        <v>7343.3</v>
      </c>
      <c r="K891" s="205">
        <f>K893</f>
        <v>7343.3</v>
      </c>
      <c r="L891" s="374"/>
      <c r="M891" s="374"/>
      <c r="N891" s="374"/>
    </row>
    <row r="892" spans="2:14" ht="14.25" customHeight="1">
      <c r="B892" s="211" t="s">
        <v>534</v>
      </c>
      <c r="C892" s="393"/>
      <c r="D892" s="204" t="s">
        <v>267</v>
      </c>
      <c r="E892" s="204" t="s">
        <v>271</v>
      </c>
      <c r="F892" s="305" t="s">
        <v>553</v>
      </c>
      <c r="G892" s="204"/>
      <c r="H892" s="204"/>
      <c r="I892" s="205">
        <f aca="true" t="shared" si="180" ref="I892:K895">I893</f>
        <v>7343.3</v>
      </c>
      <c r="J892" s="205">
        <f t="shared" si="180"/>
        <v>7343.3</v>
      </c>
      <c r="K892" s="205">
        <f t="shared" si="180"/>
        <v>7343.3</v>
      </c>
      <c r="L892" s="374"/>
      <c r="M892" s="374"/>
      <c r="N892" s="374"/>
    </row>
    <row r="893" spans="2:14" ht="14.25" customHeight="1">
      <c r="B893" s="206" t="s">
        <v>520</v>
      </c>
      <c r="C893" s="393"/>
      <c r="D893" s="204" t="s">
        <v>267</v>
      </c>
      <c r="E893" s="204" t="s">
        <v>271</v>
      </c>
      <c r="F893" s="305" t="s">
        <v>553</v>
      </c>
      <c r="G893" s="204" t="s">
        <v>521</v>
      </c>
      <c r="H893" s="204"/>
      <c r="I893" s="205">
        <f t="shared" si="180"/>
        <v>7343.3</v>
      </c>
      <c r="J893" s="205">
        <f t="shared" si="180"/>
        <v>7343.3</v>
      </c>
      <c r="K893" s="205">
        <f t="shared" si="180"/>
        <v>7343.3</v>
      </c>
      <c r="L893" s="374"/>
      <c r="M893" s="374"/>
      <c r="N893" s="374"/>
    </row>
    <row r="894" spans="2:14" ht="14.25" customHeight="1">
      <c r="B894" s="206" t="s">
        <v>522</v>
      </c>
      <c r="C894" s="393"/>
      <c r="D894" s="204" t="s">
        <v>267</v>
      </c>
      <c r="E894" s="204" t="s">
        <v>271</v>
      </c>
      <c r="F894" s="305" t="s">
        <v>553</v>
      </c>
      <c r="G894" s="204">
        <v>610</v>
      </c>
      <c r="H894" s="204"/>
      <c r="I894" s="205">
        <f t="shared" si="180"/>
        <v>7343.3</v>
      </c>
      <c r="J894" s="205">
        <f t="shared" si="180"/>
        <v>7343.3</v>
      </c>
      <c r="K894" s="205">
        <f t="shared" si="180"/>
        <v>7343.3</v>
      </c>
      <c r="L894" s="374"/>
      <c r="M894" s="374"/>
      <c r="N894" s="374"/>
    </row>
    <row r="895" spans="2:14" ht="14.25" customHeight="1">
      <c r="B895" s="206" t="s">
        <v>522</v>
      </c>
      <c r="C895" s="393"/>
      <c r="D895" s="204" t="s">
        <v>267</v>
      </c>
      <c r="E895" s="204" t="s">
        <v>271</v>
      </c>
      <c r="F895" s="305" t="s">
        <v>553</v>
      </c>
      <c r="G895" s="204">
        <v>610</v>
      </c>
      <c r="H895" s="204"/>
      <c r="I895" s="205">
        <f t="shared" si="180"/>
        <v>7343.3</v>
      </c>
      <c r="J895" s="205">
        <f t="shared" si="180"/>
        <v>7343.3</v>
      </c>
      <c r="K895" s="205">
        <f t="shared" si="180"/>
        <v>7343.3</v>
      </c>
      <c r="L895" s="374"/>
      <c r="M895" s="374"/>
      <c r="N895" s="374"/>
    </row>
    <row r="896" spans="2:14" ht="14.25" customHeight="1">
      <c r="B896" s="206" t="s">
        <v>317</v>
      </c>
      <c r="C896" s="393"/>
      <c r="D896" s="204" t="s">
        <v>267</v>
      </c>
      <c r="E896" s="204" t="s">
        <v>271</v>
      </c>
      <c r="F896" s="305" t="s">
        <v>553</v>
      </c>
      <c r="G896" s="204">
        <v>610</v>
      </c>
      <c r="H896" s="204" t="s">
        <v>349</v>
      </c>
      <c r="I896" s="205">
        <v>7343.3</v>
      </c>
      <c r="J896" s="205">
        <v>7343.3</v>
      </c>
      <c r="K896" s="205">
        <v>7343.3</v>
      </c>
      <c r="L896" s="374"/>
      <c r="M896" s="374"/>
      <c r="N896" s="374"/>
    </row>
    <row r="897" spans="2:14" ht="28.5" hidden="1">
      <c r="B897" s="206" t="s">
        <v>744</v>
      </c>
      <c r="C897" s="393"/>
      <c r="D897" s="204" t="s">
        <v>267</v>
      </c>
      <c r="E897" s="204" t="s">
        <v>271</v>
      </c>
      <c r="F897" s="305" t="s">
        <v>555</v>
      </c>
      <c r="G897" s="204"/>
      <c r="H897" s="204"/>
      <c r="I897" s="205">
        <f>I899</f>
        <v>0</v>
      </c>
      <c r="J897" s="205">
        <f>J899</f>
        <v>0</v>
      </c>
      <c r="K897" s="205">
        <f>K899</f>
        <v>0</v>
      </c>
      <c r="L897" s="374"/>
      <c r="M897" s="374"/>
      <c r="N897" s="374"/>
    </row>
    <row r="898" spans="2:14" ht="14.25" customHeight="1" hidden="1">
      <c r="B898" s="211" t="s">
        <v>343</v>
      </c>
      <c r="C898" s="393"/>
      <c r="D898" s="204" t="s">
        <v>267</v>
      </c>
      <c r="E898" s="204" t="s">
        <v>271</v>
      </c>
      <c r="F898" s="305" t="s">
        <v>556</v>
      </c>
      <c r="G898" s="204"/>
      <c r="H898" s="204"/>
      <c r="I898" s="205">
        <f aca="true" t="shared" si="181" ref="I898:K899">I899</f>
        <v>0</v>
      </c>
      <c r="J898" s="205">
        <f t="shared" si="181"/>
        <v>0</v>
      </c>
      <c r="K898" s="205">
        <f t="shared" si="181"/>
        <v>0</v>
      </c>
      <c r="L898" s="374"/>
      <c r="M898" s="374"/>
      <c r="N898" s="374"/>
    </row>
    <row r="899" spans="2:14" ht="14.25" customHeight="1" hidden="1">
      <c r="B899" s="206" t="s">
        <v>520</v>
      </c>
      <c r="C899" s="395"/>
      <c r="D899" s="204" t="s">
        <v>267</v>
      </c>
      <c r="E899" s="204" t="s">
        <v>271</v>
      </c>
      <c r="F899" s="305" t="s">
        <v>556</v>
      </c>
      <c r="G899" s="204" t="s">
        <v>521</v>
      </c>
      <c r="H899" s="204"/>
      <c r="I899" s="205">
        <f t="shared" si="181"/>
        <v>0</v>
      </c>
      <c r="J899" s="205">
        <f t="shared" si="181"/>
        <v>0</v>
      </c>
      <c r="K899" s="205">
        <f t="shared" si="181"/>
        <v>0</v>
      </c>
      <c r="L899" s="374"/>
      <c r="M899" s="374"/>
      <c r="N899" s="374"/>
    </row>
    <row r="900" spans="2:14" ht="14.25" customHeight="1" hidden="1">
      <c r="B900" s="206" t="s">
        <v>522</v>
      </c>
      <c r="C900" s="395"/>
      <c r="D900" s="204" t="s">
        <v>267</v>
      </c>
      <c r="E900" s="204" t="s">
        <v>271</v>
      </c>
      <c r="F900" s="305" t="s">
        <v>556</v>
      </c>
      <c r="G900" s="204">
        <v>610</v>
      </c>
      <c r="H900" s="204"/>
      <c r="I900" s="205">
        <f>I901+I902</f>
        <v>0</v>
      </c>
      <c r="J900" s="205">
        <f>J901+J902</f>
        <v>0</v>
      </c>
      <c r="K900" s="205">
        <f>K901+K902</f>
        <v>0</v>
      </c>
      <c r="L900" s="374"/>
      <c r="M900" s="374"/>
      <c r="N900" s="374"/>
    </row>
    <row r="901" spans="2:14" ht="12.75" customHeight="1" hidden="1">
      <c r="B901" s="302" t="s">
        <v>315</v>
      </c>
      <c r="C901" s="395"/>
      <c r="D901" s="204" t="s">
        <v>267</v>
      </c>
      <c r="E901" s="204" t="s">
        <v>271</v>
      </c>
      <c r="F901" s="305" t="s">
        <v>557</v>
      </c>
      <c r="G901" s="204">
        <v>610</v>
      </c>
      <c r="H901" s="204">
        <v>2</v>
      </c>
      <c r="I901" s="205"/>
      <c r="J901" s="205"/>
      <c r="K901" s="205"/>
      <c r="L901" s="374"/>
      <c r="M901" s="374"/>
      <c r="N901" s="374"/>
    </row>
    <row r="902" spans="2:14" ht="14.25" customHeight="1" hidden="1">
      <c r="B902" s="298" t="s">
        <v>316</v>
      </c>
      <c r="C902" s="395"/>
      <c r="D902" s="204" t="s">
        <v>267</v>
      </c>
      <c r="E902" s="204" t="s">
        <v>271</v>
      </c>
      <c r="F902" s="305" t="s">
        <v>558</v>
      </c>
      <c r="G902" s="204">
        <v>610</v>
      </c>
      <c r="H902" s="204" t="s">
        <v>377</v>
      </c>
      <c r="I902" s="205"/>
      <c r="J902" s="205"/>
      <c r="K902" s="205"/>
      <c r="L902" s="374"/>
      <c r="M902" s="374"/>
      <c r="N902" s="374"/>
    </row>
    <row r="903" spans="1:66" s="458" customFormat="1" ht="14.25" customHeight="1">
      <c r="A903" s="361"/>
      <c r="B903" s="298" t="s">
        <v>741</v>
      </c>
      <c r="C903" s="395"/>
      <c r="D903" s="204" t="s">
        <v>267</v>
      </c>
      <c r="E903" s="204" t="s">
        <v>271</v>
      </c>
      <c r="F903" s="305" t="s">
        <v>542</v>
      </c>
      <c r="G903" s="204"/>
      <c r="H903" s="204"/>
      <c r="I903" s="205">
        <f aca="true" t="shared" si="182" ref="I903:K906">I904</f>
        <v>2500</v>
      </c>
      <c r="J903" s="205">
        <f t="shared" si="182"/>
        <v>0</v>
      </c>
      <c r="K903" s="205">
        <f t="shared" si="182"/>
        <v>0</v>
      </c>
      <c r="L903" s="374"/>
      <c r="M903" s="374"/>
      <c r="N903" s="374"/>
      <c r="O903" s="374"/>
      <c r="P903" s="457"/>
      <c r="Q903" s="457"/>
      <c r="R903" s="457"/>
      <c r="S903" s="457"/>
      <c r="T903" s="457"/>
      <c r="U903" s="457"/>
      <c r="V903" s="457"/>
      <c r="W903" s="457"/>
      <c r="X903" s="457"/>
      <c r="Y903" s="457"/>
      <c r="Z903" s="457"/>
      <c r="AA903" s="457"/>
      <c r="AB903" s="457"/>
      <c r="AC903" s="457"/>
      <c r="AD903" s="457"/>
      <c r="AE903" s="457"/>
      <c r="AF903" s="361"/>
      <c r="AG903" s="361"/>
      <c r="AH903" s="361"/>
      <c r="AI903" s="361"/>
      <c r="AJ903" s="361"/>
      <c r="AK903" s="361"/>
      <c r="AL903" s="361"/>
      <c r="AM903" s="361"/>
      <c r="AN903" s="361"/>
      <c r="AO903" s="361"/>
      <c r="AP903" s="361"/>
      <c r="AQ903" s="361"/>
      <c r="AR903" s="361"/>
      <c r="AS903" s="361"/>
      <c r="AT903" s="361"/>
      <c r="AU903" s="361"/>
      <c r="AV903" s="361"/>
      <c r="AW903" s="361"/>
      <c r="AX903" s="361"/>
      <c r="AY903" s="361"/>
      <c r="AZ903" s="361"/>
      <c r="BA903" s="361"/>
      <c r="BB903" s="361"/>
      <c r="BC903" s="361"/>
      <c r="BD903" s="361"/>
      <c r="BE903" s="361"/>
      <c r="BF903" s="361"/>
      <c r="BG903" s="361"/>
      <c r="BH903" s="361"/>
      <c r="BI903" s="361"/>
      <c r="BJ903" s="361"/>
      <c r="BK903" s="361"/>
      <c r="BL903" s="361"/>
      <c r="BM903" s="361"/>
      <c r="BN903" s="361"/>
    </row>
    <row r="904" spans="1:66" s="458" customFormat="1" ht="14.25" customHeight="1">
      <c r="A904" s="361"/>
      <c r="B904" s="211" t="s">
        <v>343</v>
      </c>
      <c r="C904" s="395"/>
      <c r="D904" s="204" t="s">
        <v>267</v>
      </c>
      <c r="E904" s="204" t="s">
        <v>271</v>
      </c>
      <c r="F904" s="305" t="s">
        <v>542</v>
      </c>
      <c r="G904" s="204" t="s">
        <v>521</v>
      </c>
      <c r="H904" s="204"/>
      <c r="I904" s="205">
        <f t="shared" si="182"/>
        <v>2500</v>
      </c>
      <c r="J904" s="205">
        <f t="shared" si="182"/>
        <v>0</v>
      </c>
      <c r="K904" s="205">
        <f t="shared" si="182"/>
        <v>0</v>
      </c>
      <c r="L904" s="374"/>
      <c r="M904" s="374"/>
      <c r="N904" s="374"/>
      <c r="O904" s="374"/>
      <c r="P904" s="457"/>
      <c r="Q904" s="457"/>
      <c r="R904" s="457"/>
      <c r="S904" s="457"/>
      <c r="T904" s="457"/>
      <c r="U904" s="457"/>
      <c r="V904" s="457"/>
      <c r="W904" s="457"/>
      <c r="X904" s="457"/>
      <c r="Y904" s="457"/>
      <c r="Z904" s="457"/>
      <c r="AA904" s="457"/>
      <c r="AB904" s="457"/>
      <c r="AC904" s="457"/>
      <c r="AD904" s="457"/>
      <c r="AE904" s="457"/>
      <c r="AF904" s="361"/>
      <c r="AG904" s="361"/>
      <c r="AH904" s="361"/>
      <c r="AI904" s="361"/>
      <c r="AJ904" s="361"/>
      <c r="AK904" s="361"/>
      <c r="AL904" s="361"/>
      <c r="AM904" s="361"/>
      <c r="AN904" s="361"/>
      <c r="AO904" s="361"/>
      <c r="AP904" s="361"/>
      <c r="AQ904" s="361"/>
      <c r="AR904" s="361"/>
      <c r="AS904" s="361"/>
      <c r="AT904" s="361"/>
      <c r="AU904" s="361"/>
      <c r="AV904" s="361"/>
      <c r="AW904" s="361"/>
      <c r="AX904" s="361"/>
      <c r="AY904" s="361"/>
      <c r="AZ904" s="361"/>
      <c r="BA904" s="361"/>
      <c r="BB904" s="361"/>
      <c r="BC904" s="361"/>
      <c r="BD904" s="361"/>
      <c r="BE904" s="361"/>
      <c r="BF904" s="361"/>
      <c r="BG904" s="361"/>
      <c r="BH904" s="361"/>
      <c r="BI904" s="361"/>
      <c r="BJ904" s="361"/>
      <c r="BK904" s="361"/>
      <c r="BL904" s="361"/>
      <c r="BM904" s="361"/>
      <c r="BN904" s="361"/>
    </row>
    <row r="905" spans="1:66" s="458" customFormat="1" ht="14.25" customHeight="1">
      <c r="A905" s="361"/>
      <c r="B905" s="206" t="s">
        <v>520</v>
      </c>
      <c r="C905" s="395"/>
      <c r="D905" s="204" t="s">
        <v>267</v>
      </c>
      <c r="E905" s="204" t="s">
        <v>271</v>
      </c>
      <c r="F905" s="305" t="s">
        <v>542</v>
      </c>
      <c r="G905" s="204">
        <v>610</v>
      </c>
      <c r="H905" s="204"/>
      <c r="I905" s="205">
        <f t="shared" si="182"/>
        <v>2500</v>
      </c>
      <c r="J905" s="205">
        <f t="shared" si="182"/>
        <v>0</v>
      </c>
      <c r="K905" s="205">
        <f t="shared" si="182"/>
        <v>0</v>
      </c>
      <c r="L905" s="374"/>
      <c r="M905" s="374"/>
      <c r="N905" s="374"/>
      <c r="O905" s="374"/>
      <c r="P905" s="457"/>
      <c r="Q905" s="457"/>
      <c r="R905" s="457"/>
      <c r="S905" s="457"/>
      <c r="T905" s="457"/>
      <c r="U905" s="457"/>
      <c r="V905" s="457"/>
      <c r="W905" s="457"/>
      <c r="X905" s="457"/>
      <c r="Y905" s="457"/>
      <c r="Z905" s="457"/>
      <c r="AA905" s="457"/>
      <c r="AB905" s="457"/>
      <c r="AC905" s="457"/>
      <c r="AD905" s="457"/>
      <c r="AE905" s="457"/>
      <c r="AF905" s="361"/>
      <c r="AG905" s="361"/>
      <c r="AH905" s="361"/>
      <c r="AI905" s="361"/>
      <c r="AJ905" s="361"/>
      <c r="AK905" s="361"/>
      <c r="AL905" s="361"/>
      <c r="AM905" s="361"/>
      <c r="AN905" s="361"/>
      <c r="AO905" s="361"/>
      <c r="AP905" s="361"/>
      <c r="AQ905" s="361"/>
      <c r="AR905" s="361"/>
      <c r="AS905" s="361"/>
      <c r="AT905" s="361"/>
      <c r="AU905" s="361"/>
      <c r="AV905" s="361"/>
      <c r="AW905" s="361"/>
      <c r="AX905" s="361"/>
      <c r="AY905" s="361"/>
      <c r="AZ905" s="361"/>
      <c r="BA905" s="361"/>
      <c r="BB905" s="361"/>
      <c r="BC905" s="361"/>
      <c r="BD905" s="361"/>
      <c r="BE905" s="361"/>
      <c r="BF905" s="361"/>
      <c r="BG905" s="361"/>
      <c r="BH905" s="361"/>
      <c r="BI905" s="361"/>
      <c r="BJ905" s="361"/>
      <c r="BK905" s="361"/>
      <c r="BL905" s="361"/>
      <c r="BM905" s="361"/>
      <c r="BN905" s="361"/>
    </row>
    <row r="906" spans="1:66" s="458" customFormat="1" ht="14.25" customHeight="1">
      <c r="A906" s="361"/>
      <c r="B906" s="206" t="s">
        <v>522</v>
      </c>
      <c r="C906" s="395"/>
      <c r="D906" s="204" t="s">
        <v>267</v>
      </c>
      <c r="E906" s="204" t="s">
        <v>271</v>
      </c>
      <c r="F906" s="305" t="s">
        <v>542</v>
      </c>
      <c r="G906" s="204">
        <v>610</v>
      </c>
      <c r="H906" s="204"/>
      <c r="I906" s="205">
        <f t="shared" si="182"/>
        <v>2500</v>
      </c>
      <c r="J906" s="205">
        <f t="shared" si="182"/>
        <v>0</v>
      </c>
      <c r="K906" s="205">
        <f t="shared" si="182"/>
        <v>0</v>
      </c>
      <c r="L906" s="374"/>
      <c r="M906" s="374"/>
      <c r="N906" s="374"/>
      <c r="O906" s="374"/>
      <c r="P906" s="457"/>
      <c r="Q906" s="457"/>
      <c r="R906" s="457"/>
      <c r="S906" s="457"/>
      <c r="T906" s="457"/>
      <c r="U906" s="457"/>
      <c r="V906" s="457"/>
      <c r="W906" s="457"/>
      <c r="X906" s="457"/>
      <c r="Y906" s="457"/>
      <c r="Z906" s="457"/>
      <c r="AA906" s="457"/>
      <c r="AB906" s="457"/>
      <c r="AC906" s="457"/>
      <c r="AD906" s="457"/>
      <c r="AE906" s="457"/>
      <c r="AF906" s="361"/>
      <c r="AG906" s="361"/>
      <c r="AH906" s="361"/>
      <c r="AI906" s="361"/>
      <c r="AJ906" s="361"/>
      <c r="AK906" s="361"/>
      <c r="AL906" s="361"/>
      <c r="AM906" s="361"/>
      <c r="AN906" s="361"/>
      <c r="AO906" s="361"/>
      <c r="AP906" s="361"/>
      <c r="AQ906" s="361"/>
      <c r="AR906" s="361"/>
      <c r="AS906" s="361"/>
      <c r="AT906" s="361"/>
      <c r="AU906" s="361"/>
      <c r="AV906" s="361"/>
      <c r="AW906" s="361"/>
      <c r="AX906" s="361"/>
      <c r="AY906" s="361"/>
      <c r="AZ906" s="361"/>
      <c r="BA906" s="361"/>
      <c r="BB906" s="361"/>
      <c r="BC906" s="361"/>
      <c r="BD906" s="361"/>
      <c r="BE906" s="361"/>
      <c r="BF906" s="361"/>
      <c r="BG906" s="361"/>
      <c r="BH906" s="361"/>
      <c r="BI906" s="361"/>
      <c r="BJ906" s="361"/>
      <c r="BK906" s="361"/>
      <c r="BL906" s="361"/>
      <c r="BM906" s="361"/>
      <c r="BN906" s="361"/>
    </row>
    <row r="907" spans="1:66" s="458" customFormat="1" ht="14.25" customHeight="1">
      <c r="A907" s="361"/>
      <c r="B907" s="302" t="s">
        <v>315</v>
      </c>
      <c r="C907" s="395"/>
      <c r="D907" s="204" t="s">
        <v>267</v>
      </c>
      <c r="E907" s="204" t="s">
        <v>271</v>
      </c>
      <c r="F907" s="305" t="s">
        <v>542</v>
      </c>
      <c r="G907" s="204" t="s">
        <v>528</v>
      </c>
      <c r="H907" s="204" t="s">
        <v>339</v>
      </c>
      <c r="I907" s="205">
        <v>2500</v>
      </c>
      <c r="J907" s="205"/>
      <c r="K907" s="205"/>
      <c r="L907" s="374"/>
      <c r="M907" s="374"/>
      <c r="N907" s="374"/>
      <c r="O907" s="374"/>
      <c r="P907" s="457"/>
      <c r="Q907" s="457"/>
      <c r="R907" s="457"/>
      <c r="S907" s="457"/>
      <c r="T907" s="457"/>
      <c r="U907" s="457"/>
      <c r="V907" s="457"/>
      <c r="W907" s="457"/>
      <c r="X907" s="457"/>
      <c r="Y907" s="457"/>
      <c r="Z907" s="457"/>
      <c r="AA907" s="457"/>
      <c r="AB907" s="457"/>
      <c r="AC907" s="457"/>
      <c r="AD907" s="457"/>
      <c r="AE907" s="457"/>
      <c r="AF907" s="361"/>
      <c r="AG907" s="361"/>
      <c r="AH907" s="361"/>
      <c r="AI907" s="361"/>
      <c r="AJ907" s="361"/>
      <c r="AK907" s="361"/>
      <c r="AL907" s="361"/>
      <c r="AM907" s="361"/>
      <c r="AN907" s="361"/>
      <c r="AO907" s="361"/>
      <c r="AP907" s="361"/>
      <c r="AQ907" s="361"/>
      <c r="AR907" s="361"/>
      <c r="AS907" s="361"/>
      <c r="AT907" s="361"/>
      <c r="AU907" s="361"/>
      <c r="AV907" s="361"/>
      <c r="AW907" s="361"/>
      <c r="AX907" s="361"/>
      <c r="AY907" s="361"/>
      <c r="AZ907" s="361"/>
      <c r="BA907" s="361"/>
      <c r="BB907" s="361"/>
      <c r="BC907" s="361"/>
      <c r="BD907" s="361"/>
      <c r="BE907" s="361"/>
      <c r="BF907" s="361"/>
      <c r="BG907" s="361"/>
      <c r="BH907" s="361"/>
      <c r="BI907" s="361"/>
      <c r="BJ907" s="361"/>
      <c r="BK907" s="361"/>
      <c r="BL907" s="361"/>
      <c r="BM907" s="361"/>
      <c r="BN907" s="361"/>
    </row>
    <row r="908" spans="2:14" ht="14.25" customHeight="1">
      <c r="B908" s="306" t="s">
        <v>562</v>
      </c>
      <c r="C908" s="395"/>
      <c r="D908" s="204" t="s">
        <v>267</v>
      </c>
      <c r="E908" s="204" t="s">
        <v>271</v>
      </c>
      <c r="F908" s="305" t="s">
        <v>563</v>
      </c>
      <c r="G908" s="204"/>
      <c r="H908" s="204"/>
      <c r="I908" s="205">
        <f aca="true" t="shared" si="183" ref="I908:K910">I909</f>
        <v>0</v>
      </c>
      <c r="J908" s="205">
        <f t="shared" si="183"/>
        <v>55859.579999999994</v>
      </c>
      <c r="K908" s="205">
        <f t="shared" si="183"/>
        <v>0</v>
      </c>
      <c r="L908" s="374"/>
      <c r="M908" s="374"/>
      <c r="N908" s="374"/>
    </row>
    <row r="909" spans="2:14" ht="14.25" customHeight="1">
      <c r="B909" s="307" t="s">
        <v>343</v>
      </c>
      <c r="C909" s="395"/>
      <c r="D909" s="204" t="s">
        <v>267</v>
      </c>
      <c r="E909" s="204" t="s">
        <v>271</v>
      </c>
      <c r="F909" s="305" t="s">
        <v>563</v>
      </c>
      <c r="G909" s="204"/>
      <c r="H909" s="204"/>
      <c r="I909" s="205">
        <f t="shared" si="183"/>
        <v>0</v>
      </c>
      <c r="J909" s="205">
        <f t="shared" si="183"/>
        <v>55859.579999999994</v>
      </c>
      <c r="K909" s="205">
        <f t="shared" si="183"/>
        <v>0</v>
      </c>
      <c r="L909" s="374"/>
      <c r="M909" s="374"/>
      <c r="N909" s="374"/>
    </row>
    <row r="910" spans="2:14" ht="14.25" customHeight="1">
      <c r="B910" s="206" t="s">
        <v>520</v>
      </c>
      <c r="C910" s="395"/>
      <c r="D910" s="204" t="s">
        <v>267</v>
      </c>
      <c r="E910" s="204" t="s">
        <v>271</v>
      </c>
      <c r="F910" s="305" t="s">
        <v>563</v>
      </c>
      <c r="G910" s="204" t="s">
        <v>521</v>
      </c>
      <c r="H910" s="204"/>
      <c r="I910" s="205">
        <f t="shared" si="183"/>
        <v>0</v>
      </c>
      <c r="J910" s="205">
        <f t="shared" si="183"/>
        <v>55859.579999999994</v>
      </c>
      <c r="K910" s="205">
        <f t="shared" si="183"/>
        <v>0</v>
      </c>
      <c r="L910" s="374"/>
      <c r="M910" s="374"/>
      <c r="N910" s="374"/>
    </row>
    <row r="911" spans="2:14" ht="14.25" customHeight="1">
      <c r="B911" s="206" t="s">
        <v>522</v>
      </c>
      <c r="C911" s="395"/>
      <c r="D911" s="204" t="s">
        <v>267</v>
      </c>
      <c r="E911" s="204" t="s">
        <v>271</v>
      </c>
      <c r="F911" s="305" t="s">
        <v>563</v>
      </c>
      <c r="G911" s="204">
        <v>610</v>
      </c>
      <c r="H911" s="204"/>
      <c r="I911" s="205">
        <f>I912+I913+I914</f>
        <v>0</v>
      </c>
      <c r="J911" s="205">
        <f>J912+J913+J914</f>
        <v>55859.579999999994</v>
      </c>
      <c r="K911" s="205">
        <f>K912+K913+K914</f>
        <v>0</v>
      </c>
      <c r="L911" s="374"/>
      <c r="M911" s="374"/>
      <c r="N911" s="374"/>
    </row>
    <row r="912" spans="2:14" ht="14.25" customHeight="1">
      <c r="B912" s="206" t="s">
        <v>315</v>
      </c>
      <c r="C912" s="395"/>
      <c r="D912" s="204" t="s">
        <v>267</v>
      </c>
      <c r="E912" s="204" t="s">
        <v>271</v>
      </c>
      <c r="F912" s="305" t="s">
        <v>563</v>
      </c>
      <c r="G912" s="204">
        <v>610</v>
      </c>
      <c r="H912" s="204">
        <v>2</v>
      </c>
      <c r="I912" s="205"/>
      <c r="J912" s="205">
        <v>2659.98</v>
      </c>
      <c r="K912" s="205"/>
      <c r="L912" s="374"/>
      <c r="M912" s="374"/>
      <c r="N912" s="374"/>
    </row>
    <row r="913" spans="2:14" ht="14.25" customHeight="1">
      <c r="B913" s="269" t="s">
        <v>316</v>
      </c>
      <c r="C913" s="395"/>
      <c r="D913" s="204" t="s">
        <v>267</v>
      </c>
      <c r="E913" s="204" t="s">
        <v>271</v>
      </c>
      <c r="F913" s="305" t="s">
        <v>563</v>
      </c>
      <c r="G913" s="204">
        <v>610</v>
      </c>
      <c r="H913" s="204" t="s">
        <v>377</v>
      </c>
      <c r="I913" s="205"/>
      <c r="J913" s="205">
        <v>6963.4</v>
      </c>
      <c r="K913" s="205"/>
      <c r="L913" s="374"/>
      <c r="M913" s="374"/>
      <c r="N913" s="374"/>
    </row>
    <row r="914" spans="2:14" ht="14.25" customHeight="1">
      <c r="B914" s="269" t="s">
        <v>317</v>
      </c>
      <c r="C914" s="395"/>
      <c r="D914" s="204" t="s">
        <v>267</v>
      </c>
      <c r="E914" s="204" t="s">
        <v>271</v>
      </c>
      <c r="F914" s="305" t="s">
        <v>563</v>
      </c>
      <c r="G914" s="204" t="s">
        <v>528</v>
      </c>
      <c r="H914" s="204" t="s">
        <v>349</v>
      </c>
      <c r="I914" s="205"/>
      <c r="J914" s="205">
        <v>46236.2</v>
      </c>
      <c r="K914" s="205"/>
      <c r="L914" s="374"/>
      <c r="M914" s="374"/>
      <c r="N914" s="374"/>
    </row>
    <row r="915" spans="2:14" ht="42.75">
      <c r="B915" s="269" t="s">
        <v>559</v>
      </c>
      <c r="C915" s="395"/>
      <c r="D915" s="204" t="s">
        <v>267</v>
      </c>
      <c r="E915" s="204" t="s">
        <v>271</v>
      </c>
      <c r="F915" s="305" t="s">
        <v>560</v>
      </c>
      <c r="G915" s="204"/>
      <c r="H915" s="204"/>
      <c r="I915" s="205">
        <f aca="true" t="shared" si="184" ref="I915:K918">I916</f>
        <v>326.8</v>
      </c>
      <c r="J915" s="205">
        <f t="shared" si="184"/>
        <v>326.8</v>
      </c>
      <c r="K915" s="205">
        <f t="shared" si="184"/>
        <v>326.8</v>
      </c>
      <c r="L915" s="374"/>
      <c r="M915" s="374"/>
      <c r="N915" s="374"/>
    </row>
    <row r="916" spans="2:14" ht="14.25" customHeight="1">
      <c r="B916" s="206" t="s">
        <v>520</v>
      </c>
      <c r="C916" s="395"/>
      <c r="D916" s="204" t="s">
        <v>267</v>
      </c>
      <c r="E916" s="204" t="s">
        <v>271</v>
      </c>
      <c r="F916" s="305" t="s">
        <v>561</v>
      </c>
      <c r="G916" s="204"/>
      <c r="H916" s="204"/>
      <c r="I916" s="205">
        <f t="shared" si="184"/>
        <v>326.8</v>
      </c>
      <c r="J916" s="205">
        <f t="shared" si="184"/>
        <v>326.8</v>
      </c>
      <c r="K916" s="205">
        <f t="shared" si="184"/>
        <v>326.8</v>
      </c>
      <c r="L916" s="374"/>
      <c r="M916" s="374"/>
      <c r="N916" s="374"/>
    </row>
    <row r="917" spans="2:14" ht="14.25" customHeight="1">
      <c r="B917" s="206" t="s">
        <v>520</v>
      </c>
      <c r="C917" s="395"/>
      <c r="D917" s="204" t="s">
        <v>267</v>
      </c>
      <c r="E917" s="204" t="s">
        <v>271</v>
      </c>
      <c r="F917" s="305" t="s">
        <v>561</v>
      </c>
      <c r="G917" s="204" t="s">
        <v>521</v>
      </c>
      <c r="H917" s="204"/>
      <c r="I917" s="205">
        <f t="shared" si="184"/>
        <v>326.8</v>
      </c>
      <c r="J917" s="205">
        <f t="shared" si="184"/>
        <v>326.8</v>
      </c>
      <c r="K917" s="205">
        <f t="shared" si="184"/>
        <v>326.8</v>
      </c>
      <c r="L917" s="374"/>
      <c r="M917" s="374"/>
      <c r="N917" s="374"/>
    </row>
    <row r="918" spans="2:14" ht="14.25" customHeight="1">
      <c r="B918" s="206" t="s">
        <v>522</v>
      </c>
      <c r="C918" s="395"/>
      <c r="D918" s="204" t="s">
        <v>267</v>
      </c>
      <c r="E918" s="204" t="s">
        <v>271</v>
      </c>
      <c r="F918" s="305" t="s">
        <v>561</v>
      </c>
      <c r="G918" s="204">
        <v>610</v>
      </c>
      <c r="H918" s="204"/>
      <c r="I918" s="205">
        <f t="shared" si="184"/>
        <v>326.8</v>
      </c>
      <c r="J918" s="205">
        <f t="shared" si="184"/>
        <v>326.8</v>
      </c>
      <c r="K918" s="205">
        <f t="shared" si="184"/>
        <v>326.8</v>
      </c>
      <c r="L918" s="374"/>
      <c r="M918" s="374"/>
      <c r="N918" s="374"/>
    </row>
    <row r="919" spans="2:14" ht="14.25" customHeight="1">
      <c r="B919" s="269" t="s">
        <v>316</v>
      </c>
      <c r="C919" s="395"/>
      <c r="D919" s="204" t="s">
        <v>267</v>
      </c>
      <c r="E919" s="204" t="s">
        <v>271</v>
      </c>
      <c r="F919" s="305" t="s">
        <v>561</v>
      </c>
      <c r="G919" s="204">
        <v>610</v>
      </c>
      <c r="H919" s="204" t="s">
        <v>377</v>
      </c>
      <c r="I919" s="205">
        <v>326.8</v>
      </c>
      <c r="J919" s="205">
        <v>326.8</v>
      </c>
      <c r="K919" s="205">
        <v>326.8</v>
      </c>
      <c r="L919" s="374"/>
      <c r="M919" s="374"/>
      <c r="N919" s="374"/>
    </row>
    <row r="920" spans="2:14" ht="15.75" customHeight="1" hidden="1">
      <c r="B920" s="269" t="s">
        <v>565</v>
      </c>
      <c r="C920" s="395"/>
      <c r="D920" s="204" t="s">
        <v>267</v>
      </c>
      <c r="E920" s="204" t="s">
        <v>271</v>
      </c>
      <c r="F920" s="305" t="s">
        <v>566</v>
      </c>
      <c r="G920" s="204"/>
      <c r="H920" s="204"/>
      <c r="I920" s="205">
        <f aca="true" t="shared" si="185" ref="I920:K922">I921</f>
        <v>0</v>
      </c>
      <c r="J920" s="205">
        <f t="shared" si="185"/>
        <v>0</v>
      </c>
      <c r="K920" s="205">
        <f t="shared" si="185"/>
        <v>0</v>
      </c>
      <c r="L920" s="374"/>
      <c r="M920" s="374"/>
      <c r="N920" s="374"/>
    </row>
    <row r="921" spans="2:14" ht="27.75" customHeight="1" hidden="1">
      <c r="B921" s="226" t="s">
        <v>567</v>
      </c>
      <c r="C921" s="395"/>
      <c r="D921" s="204" t="s">
        <v>267</v>
      </c>
      <c r="E921" s="204" t="s">
        <v>271</v>
      </c>
      <c r="F921" s="278" t="s">
        <v>568</v>
      </c>
      <c r="G921" s="204"/>
      <c r="H921" s="204"/>
      <c r="I921" s="205">
        <f t="shared" si="185"/>
        <v>0</v>
      </c>
      <c r="J921" s="205">
        <f t="shared" si="185"/>
        <v>0</v>
      </c>
      <c r="K921" s="205">
        <f t="shared" si="185"/>
        <v>0</v>
      </c>
      <c r="L921" s="374"/>
      <c r="M921" s="374"/>
      <c r="N921" s="374"/>
    </row>
    <row r="922" spans="2:14" ht="15.75" customHeight="1" hidden="1">
      <c r="B922" s="206" t="s">
        <v>520</v>
      </c>
      <c r="C922" s="393"/>
      <c r="D922" s="204" t="s">
        <v>267</v>
      </c>
      <c r="E922" s="204" t="s">
        <v>271</v>
      </c>
      <c r="F922" s="278" t="s">
        <v>568</v>
      </c>
      <c r="G922" s="204" t="s">
        <v>521</v>
      </c>
      <c r="H922" s="204"/>
      <c r="I922" s="205">
        <f t="shared" si="185"/>
        <v>0</v>
      </c>
      <c r="J922" s="205">
        <f t="shared" si="185"/>
        <v>0</v>
      </c>
      <c r="K922" s="205">
        <f t="shared" si="185"/>
        <v>0</v>
      </c>
      <c r="L922" s="374"/>
      <c r="M922" s="374"/>
      <c r="N922" s="374"/>
    </row>
    <row r="923" spans="2:14" ht="15.75" customHeight="1" hidden="1">
      <c r="B923" s="206" t="s">
        <v>522</v>
      </c>
      <c r="C923" s="393"/>
      <c r="D923" s="204" t="s">
        <v>267</v>
      </c>
      <c r="E923" s="204" t="s">
        <v>271</v>
      </c>
      <c r="F923" s="278" t="s">
        <v>568</v>
      </c>
      <c r="G923" s="204" t="s">
        <v>528</v>
      </c>
      <c r="H923" s="204"/>
      <c r="I923" s="205">
        <f>I924+I925+I926</f>
        <v>0</v>
      </c>
      <c r="J923" s="205">
        <f>J924+J925+J926</f>
        <v>0</v>
      </c>
      <c r="K923" s="205">
        <f>K924+K925+K926</f>
        <v>0</v>
      </c>
      <c r="L923" s="374"/>
      <c r="M923" s="374"/>
      <c r="N923" s="374"/>
    </row>
    <row r="924" spans="2:14" ht="12.75" customHeight="1" hidden="1">
      <c r="B924" s="206" t="s">
        <v>315</v>
      </c>
      <c r="C924" s="393"/>
      <c r="D924" s="204" t="s">
        <v>267</v>
      </c>
      <c r="E924" s="204" t="s">
        <v>271</v>
      </c>
      <c r="F924" s="278" t="s">
        <v>568</v>
      </c>
      <c r="G924" s="204" t="s">
        <v>528</v>
      </c>
      <c r="H924" s="204" t="s">
        <v>339</v>
      </c>
      <c r="I924" s="205"/>
      <c r="J924" s="205"/>
      <c r="K924" s="205"/>
      <c r="L924" s="374"/>
      <c r="M924" s="374"/>
      <c r="N924" s="374"/>
    </row>
    <row r="925" spans="2:14" ht="12.75" customHeight="1" hidden="1">
      <c r="B925" s="269" t="s">
        <v>316</v>
      </c>
      <c r="C925" s="393"/>
      <c r="D925" s="204" t="s">
        <v>267</v>
      </c>
      <c r="E925" s="204" t="s">
        <v>271</v>
      </c>
      <c r="F925" s="278" t="s">
        <v>568</v>
      </c>
      <c r="G925" s="204" t="s">
        <v>528</v>
      </c>
      <c r="H925" s="204" t="s">
        <v>377</v>
      </c>
      <c r="I925" s="205"/>
      <c r="J925" s="205"/>
      <c r="K925" s="205"/>
      <c r="L925" s="374"/>
      <c r="M925" s="374"/>
      <c r="N925" s="374"/>
    </row>
    <row r="926" spans="2:14" ht="12.75" customHeight="1" hidden="1">
      <c r="B926" s="206" t="s">
        <v>317</v>
      </c>
      <c r="C926" s="393"/>
      <c r="D926" s="204" t="s">
        <v>267</v>
      </c>
      <c r="E926" s="204" t="s">
        <v>271</v>
      </c>
      <c r="F926" s="278" t="s">
        <v>568</v>
      </c>
      <c r="G926" s="204" t="s">
        <v>528</v>
      </c>
      <c r="H926" s="204" t="s">
        <v>349</v>
      </c>
      <c r="I926" s="205"/>
      <c r="J926" s="205"/>
      <c r="K926" s="205"/>
      <c r="L926" s="374"/>
      <c r="M926" s="374"/>
      <c r="N926" s="374"/>
    </row>
    <row r="927" spans="2:14" ht="28.5">
      <c r="B927" s="206" t="s">
        <v>569</v>
      </c>
      <c r="C927" s="393"/>
      <c r="D927" s="204" t="s">
        <v>267</v>
      </c>
      <c r="E927" s="204" t="s">
        <v>271</v>
      </c>
      <c r="F927" s="278" t="s">
        <v>570</v>
      </c>
      <c r="G927" s="204"/>
      <c r="H927" s="204"/>
      <c r="I927" s="205">
        <f aca="true" t="shared" si="186" ref="I927:K928">I928</f>
        <v>495.6</v>
      </c>
      <c r="J927" s="205">
        <f t="shared" si="186"/>
        <v>495.6</v>
      </c>
      <c r="K927" s="205">
        <f t="shared" si="186"/>
        <v>599.1</v>
      </c>
      <c r="L927" s="374"/>
      <c r="M927" s="374"/>
      <c r="N927" s="374"/>
    </row>
    <row r="928" spans="2:14" ht="12.75" customHeight="1">
      <c r="B928" s="206" t="s">
        <v>520</v>
      </c>
      <c r="C928" s="393"/>
      <c r="D928" s="204" t="s">
        <v>267</v>
      </c>
      <c r="E928" s="204" t="s">
        <v>271</v>
      </c>
      <c r="F928" s="278" t="s">
        <v>570</v>
      </c>
      <c r="G928" s="204" t="s">
        <v>521</v>
      </c>
      <c r="H928" s="204"/>
      <c r="I928" s="205">
        <f t="shared" si="186"/>
        <v>495.6</v>
      </c>
      <c r="J928" s="205">
        <f t="shared" si="186"/>
        <v>495.6</v>
      </c>
      <c r="K928" s="205">
        <f t="shared" si="186"/>
        <v>599.1</v>
      </c>
      <c r="L928" s="374"/>
      <c r="M928" s="374"/>
      <c r="N928" s="374"/>
    </row>
    <row r="929" spans="2:14" ht="12.75" customHeight="1">
      <c r="B929" s="206" t="s">
        <v>522</v>
      </c>
      <c r="C929" s="393"/>
      <c r="D929" s="204" t="s">
        <v>267</v>
      </c>
      <c r="E929" s="204" t="s">
        <v>271</v>
      </c>
      <c r="F929" s="278" t="s">
        <v>570</v>
      </c>
      <c r="G929" s="204" t="s">
        <v>528</v>
      </c>
      <c r="H929" s="204"/>
      <c r="I929" s="205">
        <f>I930+I931+I932</f>
        <v>495.6</v>
      </c>
      <c r="J929" s="205">
        <f>J930+J931+J932</f>
        <v>495.6</v>
      </c>
      <c r="K929" s="205">
        <f>K930+K931+K932</f>
        <v>599.1</v>
      </c>
      <c r="L929" s="374"/>
      <c r="M929" s="374"/>
      <c r="N929" s="374"/>
    </row>
    <row r="930" spans="2:14" ht="12.75" customHeight="1" hidden="1">
      <c r="B930" s="206" t="s">
        <v>315</v>
      </c>
      <c r="C930" s="393"/>
      <c r="D930" s="204" t="s">
        <v>267</v>
      </c>
      <c r="E930" s="204" t="s">
        <v>271</v>
      </c>
      <c r="F930" s="278" t="s">
        <v>570</v>
      </c>
      <c r="G930" s="204" t="s">
        <v>528</v>
      </c>
      <c r="H930" s="204" t="s">
        <v>339</v>
      </c>
      <c r="I930" s="205"/>
      <c r="J930" s="205"/>
      <c r="K930" s="205"/>
      <c r="L930" s="374"/>
      <c r="M930" s="374"/>
      <c r="N930" s="374"/>
    </row>
    <row r="931" spans="2:14" ht="12.75" customHeight="1">
      <c r="B931" s="269" t="s">
        <v>316</v>
      </c>
      <c r="C931" s="393"/>
      <c r="D931" s="204" t="s">
        <v>267</v>
      </c>
      <c r="E931" s="204" t="s">
        <v>271</v>
      </c>
      <c r="F931" s="278" t="s">
        <v>570</v>
      </c>
      <c r="G931" s="204" t="s">
        <v>528</v>
      </c>
      <c r="H931" s="204" t="s">
        <v>377</v>
      </c>
      <c r="I931" s="205">
        <v>5</v>
      </c>
      <c r="J931" s="205">
        <v>5</v>
      </c>
      <c r="K931" s="205">
        <v>6</v>
      </c>
      <c r="L931" s="374"/>
      <c r="M931" s="374"/>
      <c r="N931" s="374"/>
    </row>
    <row r="932" spans="2:14" ht="12.75" customHeight="1">
      <c r="B932" s="206" t="s">
        <v>317</v>
      </c>
      <c r="C932" s="393"/>
      <c r="D932" s="204" t="s">
        <v>267</v>
      </c>
      <c r="E932" s="204" t="s">
        <v>271</v>
      </c>
      <c r="F932" s="278" t="s">
        <v>570</v>
      </c>
      <c r="G932" s="204" t="s">
        <v>528</v>
      </c>
      <c r="H932" s="204" t="s">
        <v>349</v>
      </c>
      <c r="I932" s="205">
        <v>490.6</v>
      </c>
      <c r="J932" s="205">
        <v>490.6</v>
      </c>
      <c r="K932" s="205">
        <v>593.1</v>
      </c>
      <c r="L932" s="374"/>
      <c r="M932" s="374"/>
      <c r="N932" s="374"/>
    </row>
    <row r="933" spans="2:14" ht="26.25" customHeight="1">
      <c r="B933" s="210" t="s">
        <v>471</v>
      </c>
      <c r="C933" s="393"/>
      <c r="D933" s="204" t="s">
        <v>267</v>
      </c>
      <c r="E933" s="204" t="s">
        <v>271</v>
      </c>
      <c r="F933" s="209" t="s">
        <v>472</v>
      </c>
      <c r="G933" s="204"/>
      <c r="H933" s="204"/>
      <c r="I933" s="205">
        <f aca="true" t="shared" si="187" ref="I933:K935">I934</f>
        <v>465</v>
      </c>
      <c r="J933" s="205">
        <f t="shared" si="187"/>
        <v>0</v>
      </c>
      <c r="K933" s="205">
        <f t="shared" si="187"/>
        <v>0</v>
      </c>
      <c r="L933" s="374"/>
      <c r="M933" s="374"/>
      <c r="N933" s="374"/>
    </row>
    <row r="934" spans="2:14" ht="12.75" customHeight="1">
      <c r="B934" s="206" t="s">
        <v>520</v>
      </c>
      <c r="C934" s="393"/>
      <c r="D934" s="204" t="s">
        <v>267</v>
      </c>
      <c r="E934" s="204" t="s">
        <v>271</v>
      </c>
      <c r="F934" s="209" t="s">
        <v>472</v>
      </c>
      <c r="G934" s="204" t="s">
        <v>521</v>
      </c>
      <c r="H934" s="204"/>
      <c r="I934" s="205">
        <f t="shared" si="187"/>
        <v>465</v>
      </c>
      <c r="J934" s="205">
        <f t="shared" si="187"/>
        <v>0</v>
      </c>
      <c r="K934" s="205">
        <f t="shared" si="187"/>
        <v>0</v>
      </c>
      <c r="L934" s="374"/>
      <c r="M934" s="374"/>
      <c r="N934" s="374"/>
    </row>
    <row r="935" spans="2:14" ht="12.75" customHeight="1">
      <c r="B935" s="206" t="s">
        <v>522</v>
      </c>
      <c r="C935" s="393"/>
      <c r="D935" s="204" t="s">
        <v>267</v>
      </c>
      <c r="E935" s="204" t="s">
        <v>271</v>
      </c>
      <c r="F935" s="209" t="s">
        <v>472</v>
      </c>
      <c r="G935" s="204" t="s">
        <v>528</v>
      </c>
      <c r="H935" s="204"/>
      <c r="I935" s="205">
        <f t="shared" si="187"/>
        <v>465</v>
      </c>
      <c r="J935" s="205">
        <f t="shared" si="187"/>
        <v>0</v>
      </c>
      <c r="K935" s="205">
        <f t="shared" si="187"/>
        <v>0</v>
      </c>
      <c r="L935" s="374"/>
      <c r="M935" s="374"/>
      <c r="N935" s="374"/>
    </row>
    <row r="936" spans="2:14" ht="12.75" customHeight="1">
      <c r="B936" s="211" t="s">
        <v>316</v>
      </c>
      <c r="C936" s="393"/>
      <c r="D936" s="204" t="s">
        <v>267</v>
      </c>
      <c r="E936" s="204" t="s">
        <v>271</v>
      </c>
      <c r="F936" s="209" t="s">
        <v>472</v>
      </c>
      <c r="G936" s="204" t="s">
        <v>528</v>
      </c>
      <c r="H936" s="204" t="s">
        <v>377</v>
      </c>
      <c r="I936" s="205">
        <v>465</v>
      </c>
      <c r="J936" s="205"/>
      <c r="K936" s="205"/>
      <c r="L936" s="374"/>
      <c r="M936" s="374"/>
      <c r="N936" s="374"/>
    </row>
    <row r="937" spans="2:14" ht="28.5" customHeight="1" hidden="1">
      <c r="B937" s="223" t="s">
        <v>571</v>
      </c>
      <c r="C937" s="393"/>
      <c r="D937" s="204" t="s">
        <v>267</v>
      </c>
      <c r="E937" s="204" t="s">
        <v>271</v>
      </c>
      <c r="F937" s="510" t="s">
        <v>371</v>
      </c>
      <c r="G937" s="204"/>
      <c r="H937" s="204"/>
      <c r="I937" s="205">
        <f aca="true" t="shared" si="188" ref="I937:K940">I938</f>
        <v>0</v>
      </c>
      <c r="J937" s="205">
        <f t="shared" si="188"/>
        <v>0</v>
      </c>
      <c r="K937" s="205">
        <f t="shared" si="188"/>
        <v>0</v>
      </c>
      <c r="L937" s="374"/>
      <c r="M937" s="374"/>
      <c r="N937" s="374"/>
    </row>
    <row r="938" spans="2:14" ht="12.75" customHeight="1" hidden="1">
      <c r="B938" s="208" t="s">
        <v>343</v>
      </c>
      <c r="C938" s="393"/>
      <c r="D938" s="204" t="s">
        <v>267</v>
      </c>
      <c r="E938" s="204" t="s">
        <v>271</v>
      </c>
      <c r="F938" s="227" t="s">
        <v>372</v>
      </c>
      <c r="G938" s="204"/>
      <c r="H938" s="204"/>
      <c r="I938" s="205">
        <f t="shared" si="188"/>
        <v>0</v>
      </c>
      <c r="J938" s="205">
        <f t="shared" si="188"/>
        <v>0</v>
      </c>
      <c r="K938" s="205">
        <f t="shared" si="188"/>
        <v>0</v>
      </c>
      <c r="L938" s="374"/>
      <c r="M938" s="374"/>
      <c r="N938" s="374"/>
    </row>
    <row r="939" spans="2:14" ht="12.75" customHeight="1" hidden="1">
      <c r="B939" s="206" t="s">
        <v>520</v>
      </c>
      <c r="C939" s="393"/>
      <c r="D939" s="204" t="s">
        <v>267</v>
      </c>
      <c r="E939" s="204" t="s">
        <v>271</v>
      </c>
      <c r="F939" s="227" t="s">
        <v>372</v>
      </c>
      <c r="G939" s="204" t="s">
        <v>521</v>
      </c>
      <c r="H939" s="204"/>
      <c r="I939" s="205">
        <f t="shared" si="188"/>
        <v>0</v>
      </c>
      <c r="J939" s="205">
        <f t="shared" si="188"/>
        <v>0</v>
      </c>
      <c r="K939" s="205">
        <f t="shared" si="188"/>
        <v>0</v>
      </c>
      <c r="L939" s="374"/>
      <c r="M939" s="374"/>
      <c r="N939" s="374"/>
    </row>
    <row r="940" spans="2:14" ht="12.75" customHeight="1" hidden="1">
      <c r="B940" s="206" t="s">
        <v>522</v>
      </c>
      <c r="C940" s="393"/>
      <c r="D940" s="204" t="s">
        <v>267</v>
      </c>
      <c r="E940" s="204" t="s">
        <v>271</v>
      </c>
      <c r="F940" s="227" t="s">
        <v>372</v>
      </c>
      <c r="G940" s="204" t="s">
        <v>528</v>
      </c>
      <c r="H940" s="204"/>
      <c r="I940" s="205">
        <f t="shared" si="188"/>
        <v>0</v>
      </c>
      <c r="J940" s="205">
        <f t="shared" si="188"/>
        <v>0</v>
      </c>
      <c r="K940" s="205">
        <f t="shared" si="188"/>
        <v>0</v>
      </c>
      <c r="L940" s="374"/>
      <c r="M940" s="374"/>
      <c r="N940" s="374"/>
    </row>
    <row r="941" spans="2:14" ht="12.75" customHeight="1" hidden="1">
      <c r="B941" s="206" t="s">
        <v>315</v>
      </c>
      <c r="C941" s="393"/>
      <c r="D941" s="204" t="s">
        <v>267</v>
      </c>
      <c r="E941" s="204" t="s">
        <v>271</v>
      </c>
      <c r="F941" s="227" t="s">
        <v>372</v>
      </c>
      <c r="G941" s="204" t="s">
        <v>528</v>
      </c>
      <c r="H941" s="204" t="s">
        <v>339</v>
      </c>
      <c r="I941" s="205"/>
      <c r="J941" s="205"/>
      <c r="K941" s="205"/>
      <c r="L941" s="374"/>
      <c r="M941" s="374"/>
      <c r="N941" s="374"/>
    </row>
    <row r="942" spans="2:14" ht="12.75" customHeight="1">
      <c r="B942" s="511" t="s">
        <v>572</v>
      </c>
      <c r="C942" s="393"/>
      <c r="D942" s="203" t="s">
        <v>267</v>
      </c>
      <c r="E942" s="203" t="s">
        <v>273</v>
      </c>
      <c r="F942" s="305"/>
      <c r="G942" s="203"/>
      <c r="H942" s="203"/>
      <c r="I942" s="243">
        <f>I943</f>
        <v>7844.099999999999</v>
      </c>
      <c r="J942" s="243">
        <f>J943</f>
        <v>7405.2</v>
      </c>
      <c r="K942" s="243">
        <f>K943</f>
        <v>9035.4</v>
      </c>
      <c r="L942" s="374"/>
      <c r="M942" s="374"/>
      <c r="N942" s="374"/>
    </row>
    <row r="943" spans="2:14" ht="26.25" customHeight="1">
      <c r="B943" s="400" t="s">
        <v>512</v>
      </c>
      <c r="C943" s="393"/>
      <c r="D943" s="224" t="s">
        <v>267</v>
      </c>
      <c r="E943" s="224" t="s">
        <v>273</v>
      </c>
      <c r="F943" s="416" t="s">
        <v>513</v>
      </c>
      <c r="G943" s="224"/>
      <c r="H943" s="224"/>
      <c r="I943" s="332">
        <f>I970+I951+I957</f>
        <v>7844.099999999999</v>
      </c>
      <c r="J943" s="332">
        <f>J970+J951+J957</f>
        <v>7405.2</v>
      </c>
      <c r="K943" s="332">
        <f>K970+K951+K957</f>
        <v>9035.4</v>
      </c>
      <c r="L943" s="374"/>
      <c r="M943" s="374"/>
      <c r="N943" s="374"/>
    </row>
    <row r="944" spans="2:14" ht="15.75" customHeight="1" hidden="1">
      <c r="B944" s="269" t="s">
        <v>530</v>
      </c>
      <c r="C944" s="393"/>
      <c r="D944" s="224"/>
      <c r="E944" s="224"/>
      <c r="F944" s="416"/>
      <c r="G944" s="224"/>
      <c r="H944" s="224"/>
      <c r="I944" s="205">
        <f aca="true" t="shared" si="189" ref="I944:K946">I945</f>
        <v>0</v>
      </c>
      <c r="J944" s="205">
        <f t="shared" si="189"/>
        <v>0</v>
      </c>
      <c r="K944" s="205">
        <f t="shared" si="189"/>
        <v>0</v>
      </c>
      <c r="L944" s="374"/>
      <c r="M944" s="374"/>
      <c r="N944" s="374"/>
    </row>
    <row r="945" spans="2:14" ht="26.25" customHeight="1" hidden="1">
      <c r="B945" s="443" t="s">
        <v>599</v>
      </c>
      <c r="C945" s="393"/>
      <c r="D945" s="204" t="s">
        <v>267</v>
      </c>
      <c r="E945" s="204" t="s">
        <v>273</v>
      </c>
      <c r="F945" s="460" t="s">
        <v>600</v>
      </c>
      <c r="G945" s="204"/>
      <c r="H945" s="204"/>
      <c r="I945" s="205">
        <f t="shared" si="189"/>
        <v>0</v>
      </c>
      <c r="J945" s="205">
        <f t="shared" si="189"/>
        <v>0</v>
      </c>
      <c r="K945" s="205">
        <f t="shared" si="189"/>
        <v>0</v>
      </c>
      <c r="L945" s="374"/>
      <c r="M945" s="374"/>
      <c r="N945" s="374"/>
    </row>
    <row r="946" spans="2:14" ht="15.75" customHeight="1" hidden="1">
      <c r="B946" s="210" t="s">
        <v>520</v>
      </c>
      <c r="C946" s="393"/>
      <c r="D946" s="204" t="s">
        <v>267</v>
      </c>
      <c r="E946" s="204" t="s">
        <v>273</v>
      </c>
      <c r="F946" s="460" t="s">
        <v>600</v>
      </c>
      <c r="G946" s="204" t="s">
        <v>521</v>
      </c>
      <c r="H946" s="204"/>
      <c r="I946" s="205">
        <f t="shared" si="189"/>
        <v>0</v>
      </c>
      <c r="J946" s="205">
        <f t="shared" si="189"/>
        <v>0</v>
      </c>
      <c r="K946" s="205">
        <f t="shared" si="189"/>
        <v>0</v>
      </c>
      <c r="L946" s="374"/>
      <c r="M946" s="374"/>
      <c r="N946" s="374"/>
    </row>
    <row r="947" spans="2:14" ht="15.75" customHeight="1" hidden="1">
      <c r="B947" s="210" t="s">
        <v>522</v>
      </c>
      <c r="C947" s="393"/>
      <c r="D947" s="204" t="s">
        <v>267</v>
      </c>
      <c r="E947" s="204" t="s">
        <v>273</v>
      </c>
      <c r="F947" s="460" t="s">
        <v>600</v>
      </c>
      <c r="G947" s="204" t="s">
        <v>528</v>
      </c>
      <c r="H947" s="204"/>
      <c r="I947" s="205">
        <f>I948+I949+I950</f>
        <v>0</v>
      </c>
      <c r="J947" s="205">
        <f>J948+J949+J950</f>
        <v>0</v>
      </c>
      <c r="K947" s="205">
        <f>K948+K949+K950</f>
        <v>0</v>
      </c>
      <c r="L947" s="374"/>
      <c r="M947" s="374"/>
      <c r="N947" s="374"/>
    </row>
    <row r="948" spans="2:14" ht="15.75" customHeight="1" hidden="1">
      <c r="B948" s="226" t="s">
        <v>315</v>
      </c>
      <c r="C948" s="393"/>
      <c r="D948" s="204" t="s">
        <v>267</v>
      </c>
      <c r="E948" s="204" t="s">
        <v>273</v>
      </c>
      <c r="F948" s="460" t="s">
        <v>600</v>
      </c>
      <c r="G948" s="204" t="s">
        <v>528</v>
      </c>
      <c r="H948" s="204" t="s">
        <v>339</v>
      </c>
      <c r="I948" s="205"/>
      <c r="J948" s="205"/>
      <c r="K948" s="205"/>
      <c r="L948" s="374"/>
      <c r="M948" s="374"/>
      <c r="N948" s="374"/>
    </row>
    <row r="949" spans="2:14" ht="15.75" customHeight="1" hidden="1">
      <c r="B949" s="226" t="s">
        <v>316</v>
      </c>
      <c r="C949" s="393"/>
      <c r="D949" s="204" t="s">
        <v>267</v>
      </c>
      <c r="E949" s="204" t="s">
        <v>273</v>
      </c>
      <c r="F949" s="460" t="s">
        <v>600</v>
      </c>
      <c r="G949" s="204" t="s">
        <v>528</v>
      </c>
      <c r="H949" s="204" t="s">
        <v>377</v>
      </c>
      <c r="I949" s="205"/>
      <c r="J949" s="205"/>
      <c r="K949" s="205"/>
      <c r="L949" s="374"/>
      <c r="M949" s="374"/>
      <c r="N949" s="374"/>
    </row>
    <row r="950" spans="2:14" ht="15.75" customHeight="1" hidden="1">
      <c r="B950" s="210" t="s">
        <v>317</v>
      </c>
      <c r="C950" s="393"/>
      <c r="D950" s="204" t="s">
        <v>267</v>
      </c>
      <c r="E950" s="204" t="s">
        <v>273</v>
      </c>
      <c r="F950" s="460" t="s">
        <v>600</v>
      </c>
      <c r="G950" s="204" t="s">
        <v>528</v>
      </c>
      <c r="H950" s="204" t="s">
        <v>349</v>
      </c>
      <c r="I950" s="205"/>
      <c r="J950" s="205"/>
      <c r="K950" s="205"/>
      <c r="L950" s="374"/>
      <c r="M950" s="374"/>
      <c r="N950" s="374"/>
    </row>
    <row r="951" spans="2:14" ht="12.75" customHeight="1">
      <c r="B951" s="419" t="s">
        <v>573</v>
      </c>
      <c r="C951" s="393"/>
      <c r="D951" s="204" t="s">
        <v>267</v>
      </c>
      <c r="E951" s="204" t="s">
        <v>273</v>
      </c>
      <c r="F951" s="305" t="s">
        <v>574</v>
      </c>
      <c r="G951" s="204"/>
      <c r="H951" s="204"/>
      <c r="I951" s="205">
        <f aca="true" t="shared" si="190" ref="I951:K955">I952</f>
        <v>6397.4</v>
      </c>
      <c r="J951" s="205">
        <f t="shared" si="190"/>
        <v>6338</v>
      </c>
      <c r="K951" s="205">
        <f t="shared" si="190"/>
        <v>7050</v>
      </c>
      <c r="L951" s="374"/>
      <c r="M951" s="374"/>
      <c r="N951" s="374"/>
    </row>
    <row r="952" spans="2:14" ht="15.75" customHeight="1">
      <c r="B952" s="419" t="s">
        <v>575</v>
      </c>
      <c r="C952" s="393"/>
      <c r="D952" s="204" t="s">
        <v>267</v>
      </c>
      <c r="E952" s="204" t="s">
        <v>273</v>
      </c>
      <c r="F952" s="305" t="s">
        <v>576</v>
      </c>
      <c r="G952" s="204"/>
      <c r="H952" s="204"/>
      <c r="I952" s="205">
        <f t="shared" si="190"/>
        <v>6397.4</v>
      </c>
      <c r="J952" s="205">
        <f t="shared" si="190"/>
        <v>6338</v>
      </c>
      <c r="K952" s="205">
        <f t="shared" si="190"/>
        <v>7050</v>
      </c>
      <c r="L952" s="374"/>
      <c r="M952" s="374"/>
      <c r="N952" s="374"/>
    </row>
    <row r="953" spans="2:14" ht="12.75" customHeight="1">
      <c r="B953" s="210" t="s">
        <v>534</v>
      </c>
      <c r="C953" s="393"/>
      <c r="D953" s="204" t="s">
        <v>267</v>
      </c>
      <c r="E953" s="204" t="s">
        <v>273</v>
      </c>
      <c r="F953" s="278" t="s">
        <v>577</v>
      </c>
      <c r="G953" s="204"/>
      <c r="H953" s="204"/>
      <c r="I953" s="205">
        <f t="shared" si="190"/>
        <v>6397.4</v>
      </c>
      <c r="J953" s="205">
        <f t="shared" si="190"/>
        <v>6338</v>
      </c>
      <c r="K953" s="205">
        <f t="shared" si="190"/>
        <v>7050</v>
      </c>
      <c r="L953" s="374"/>
      <c r="M953" s="374"/>
      <c r="N953" s="374"/>
    </row>
    <row r="954" spans="2:14" ht="14.25" customHeight="1">
      <c r="B954" s="210" t="s">
        <v>520</v>
      </c>
      <c r="C954" s="393"/>
      <c r="D954" s="204" t="s">
        <v>267</v>
      </c>
      <c r="E954" s="204" t="s">
        <v>273</v>
      </c>
      <c r="F954" s="278" t="s">
        <v>577</v>
      </c>
      <c r="G954" s="204" t="s">
        <v>521</v>
      </c>
      <c r="H954" s="204"/>
      <c r="I954" s="205">
        <f t="shared" si="190"/>
        <v>6397.4</v>
      </c>
      <c r="J954" s="205">
        <f t="shared" si="190"/>
        <v>6338</v>
      </c>
      <c r="K954" s="205">
        <f t="shared" si="190"/>
        <v>7050</v>
      </c>
      <c r="L954" s="374"/>
      <c r="M954" s="374"/>
      <c r="N954" s="374"/>
    </row>
    <row r="955" spans="2:14" ht="12.75" customHeight="1">
      <c r="B955" s="210" t="s">
        <v>522</v>
      </c>
      <c r="C955" s="393"/>
      <c r="D955" s="204" t="s">
        <v>267</v>
      </c>
      <c r="E955" s="204" t="s">
        <v>273</v>
      </c>
      <c r="F955" s="278" t="s">
        <v>577</v>
      </c>
      <c r="G955" s="204" t="s">
        <v>528</v>
      </c>
      <c r="H955" s="204"/>
      <c r="I955" s="205">
        <f t="shared" si="190"/>
        <v>6397.4</v>
      </c>
      <c r="J955" s="205">
        <f t="shared" si="190"/>
        <v>6338</v>
      </c>
      <c r="K955" s="205">
        <f t="shared" si="190"/>
        <v>7050</v>
      </c>
      <c r="L955" s="374"/>
      <c r="M955" s="374"/>
      <c r="N955" s="374"/>
    </row>
    <row r="956" spans="2:14" ht="14.25" customHeight="1">
      <c r="B956" s="210" t="s">
        <v>315</v>
      </c>
      <c r="C956" s="393"/>
      <c r="D956" s="204" t="s">
        <v>267</v>
      </c>
      <c r="E956" s="204" t="s">
        <v>273</v>
      </c>
      <c r="F956" s="278" t="s">
        <v>577</v>
      </c>
      <c r="G956" s="204" t="s">
        <v>528</v>
      </c>
      <c r="H956" s="204" t="s">
        <v>339</v>
      </c>
      <c r="I956" s="205">
        <v>6397.4</v>
      </c>
      <c r="J956" s="205">
        <v>6338</v>
      </c>
      <c r="K956" s="205">
        <v>7050</v>
      </c>
      <c r="L956" s="374"/>
      <c r="M956" s="374"/>
      <c r="N956" s="374"/>
    </row>
    <row r="957" spans="2:14" ht="28.5" customHeight="1">
      <c r="B957" s="443" t="s">
        <v>582</v>
      </c>
      <c r="C957" s="393"/>
      <c r="D957" s="204" t="s">
        <v>267</v>
      </c>
      <c r="E957" s="204" t="s">
        <v>273</v>
      </c>
      <c r="F957" s="278" t="s">
        <v>583</v>
      </c>
      <c r="G957" s="204" t="s">
        <v>521</v>
      </c>
      <c r="H957" s="204"/>
      <c r="I957" s="205">
        <f aca="true" t="shared" si="191" ref="I957:K959">I958</f>
        <v>1416.7</v>
      </c>
      <c r="J957" s="205">
        <f t="shared" si="191"/>
        <v>1037.2</v>
      </c>
      <c r="K957" s="205">
        <f t="shared" si="191"/>
        <v>1955.4</v>
      </c>
      <c r="L957" s="374"/>
      <c r="M957" s="374"/>
      <c r="N957" s="374"/>
    </row>
    <row r="958" spans="2:14" ht="14.25" customHeight="1">
      <c r="B958" s="210" t="s">
        <v>520</v>
      </c>
      <c r="C958" s="393"/>
      <c r="D958" s="204" t="s">
        <v>267</v>
      </c>
      <c r="E958" s="204" t="s">
        <v>273</v>
      </c>
      <c r="F958" s="278" t="s">
        <v>583</v>
      </c>
      <c r="G958" s="204" t="s">
        <v>521</v>
      </c>
      <c r="H958" s="204"/>
      <c r="I958" s="205">
        <f t="shared" si="191"/>
        <v>1416.7</v>
      </c>
      <c r="J958" s="205">
        <f t="shared" si="191"/>
        <v>1037.2</v>
      </c>
      <c r="K958" s="205">
        <f t="shared" si="191"/>
        <v>1955.4</v>
      </c>
      <c r="L958" s="374"/>
      <c r="M958" s="374"/>
      <c r="N958" s="374"/>
    </row>
    <row r="959" spans="2:14" ht="14.25" customHeight="1">
      <c r="B959" s="210" t="s">
        <v>522</v>
      </c>
      <c r="C959" s="393"/>
      <c r="D959" s="204" t="s">
        <v>267</v>
      </c>
      <c r="E959" s="204" t="s">
        <v>273</v>
      </c>
      <c r="F959" s="278" t="s">
        <v>583</v>
      </c>
      <c r="G959" s="204" t="s">
        <v>528</v>
      </c>
      <c r="H959" s="204"/>
      <c r="I959" s="205">
        <f t="shared" si="191"/>
        <v>1416.7</v>
      </c>
      <c r="J959" s="205">
        <f t="shared" si="191"/>
        <v>1037.2</v>
      </c>
      <c r="K959" s="205">
        <f t="shared" si="191"/>
        <v>1955.4</v>
      </c>
      <c r="L959" s="374"/>
      <c r="M959" s="374"/>
      <c r="N959" s="374"/>
    </row>
    <row r="960" spans="2:14" ht="14.25" customHeight="1">
      <c r="B960" s="210" t="s">
        <v>315</v>
      </c>
      <c r="C960" s="393"/>
      <c r="D960" s="204" t="s">
        <v>267</v>
      </c>
      <c r="E960" s="204" t="s">
        <v>273</v>
      </c>
      <c r="F960" s="278" t="s">
        <v>583</v>
      </c>
      <c r="G960" s="204" t="s">
        <v>528</v>
      </c>
      <c r="H960" s="204" t="s">
        <v>339</v>
      </c>
      <c r="I960" s="205">
        <v>1416.7</v>
      </c>
      <c r="J960" s="205">
        <v>1037.2</v>
      </c>
      <c r="K960" s="205">
        <v>1955.4</v>
      </c>
      <c r="L960" s="374"/>
      <c r="M960" s="374"/>
      <c r="N960" s="374"/>
    </row>
    <row r="961" spans="2:14" ht="14.25" customHeight="1" hidden="1">
      <c r="B961" s="210" t="s">
        <v>584</v>
      </c>
      <c r="C961" s="393"/>
      <c r="D961" s="204" t="s">
        <v>267</v>
      </c>
      <c r="E961" s="204" t="s">
        <v>273</v>
      </c>
      <c r="F961" s="278" t="s">
        <v>583</v>
      </c>
      <c r="G961" s="204" t="s">
        <v>521</v>
      </c>
      <c r="H961" s="204"/>
      <c r="I961" s="205">
        <f aca="true" t="shared" si="192" ref="I961:K962">I962</f>
        <v>0</v>
      </c>
      <c r="J961" s="205">
        <f t="shared" si="192"/>
        <v>0</v>
      </c>
      <c r="K961" s="205">
        <f t="shared" si="192"/>
        <v>0</v>
      </c>
      <c r="L961" s="374"/>
      <c r="M961" s="374"/>
      <c r="N961" s="374"/>
    </row>
    <row r="962" spans="2:14" ht="14.25" customHeight="1" hidden="1">
      <c r="B962" s="210" t="s">
        <v>585</v>
      </c>
      <c r="C962" s="393"/>
      <c r="D962" s="204" t="s">
        <v>267</v>
      </c>
      <c r="E962" s="204" t="s">
        <v>273</v>
      </c>
      <c r="F962" s="278" t="s">
        <v>583</v>
      </c>
      <c r="G962" s="204" t="s">
        <v>586</v>
      </c>
      <c r="H962" s="204"/>
      <c r="I962" s="205">
        <f t="shared" si="192"/>
        <v>0</v>
      </c>
      <c r="J962" s="205">
        <f t="shared" si="192"/>
        <v>0</v>
      </c>
      <c r="K962" s="205">
        <f t="shared" si="192"/>
        <v>0</v>
      </c>
      <c r="L962" s="374"/>
      <c r="M962" s="374"/>
      <c r="N962" s="374"/>
    </row>
    <row r="963" spans="2:14" ht="14.25" customHeight="1" hidden="1">
      <c r="B963" s="210" t="s">
        <v>315</v>
      </c>
      <c r="C963" s="393"/>
      <c r="D963" s="204" t="s">
        <v>267</v>
      </c>
      <c r="E963" s="204" t="s">
        <v>273</v>
      </c>
      <c r="F963" s="278" t="s">
        <v>583</v>
      </c>
      <c r="G963" s="204" t="s">
        <v>586</v>
      </c>
      <c r="H963" s="204" t="s">
        <v>339</v>
      </c>
      <c r="I963" s="205"/>
      <c r="J963" s="205"/>
      <c r="K963" s="205"/>
      <c r="L963" s="374"/>
      <c r="M963" s="374"/>
      <c r="N963" s="374"/>
    </row>
    <row r="964" spans="2:14" ht="14.25" customHeight="1" hidden="1">
      <c r="B964" s="210" t="s">
        <v>587</v>
      </c>
      <c r="C964" s="393"/>
      <c r="D964" s="204" t="s">
        <v>267</v>
      </c>
      <c r="E964" s="204" t="s">
        <v>273</v>
      </c>
      <c r="F964" s="278" t="s">
        <v>583</v>
      </c>
      <c r="G964" s="204" t="s">
        <v>521</v>
      </c>
      <c r="H964" s="204"/>
      <c r="I964" s="205">
        <f aca="true" t="shared" si="193" ref="I964:K965">I965</f>
        <v>0</v>
      </c>
      <c r="J964" s="205">
        <f t="shared" si="193"/>
        <v>0</v>
      </c>
      <c r="K964" s="205">
        <f t="shared" si="193"/>
        <v>0</v>
      </c>
      <c r="L964" s="374"/>
      <c r="M964" s="374"/>
      <c r="N964" s="374"/>
    </row>
    <row r="965" spans="2:14" ht="42.75" hidden="1">
      <c r="B965" s="210" t="s">
        <v>588</v>
      </c>
      <c r="C965" s="393"/>
      <c r="D965" s="204" t="s">
        <v>267</v>
      </c>
      <c r="E965" s="204" t="s">
        <v>273</v>
      </c>
      <c r="F965" s="278" t="s">
        <v>583</v>
      </c>
      <c r="G965" s="204" t="s">
        <v>589</v>
      </c>
      <c r="H965" s="204"/>
      <c r="I965" s="205">
        <f t="shared" si="193"/>
        <v>0</v>
      </c>
      <c r="J965" s="205">
        <f t="shared" si="193"/>
        <v>0</v>
      </c>
      <c r="K965" s="205">
        <f t="shared" si="193"/>
        <v>0</v>
      </c>
      <c r="L965" s="374"/>
      <c r="M965" s="374"/>
      <c r="N965" s="374"/>
    </row>
    <row r="966" spans="2:14" ht="15.75" customHeight="1" hidden="1">
      <c r="B966" s="206" t="s">
        <v>315</v>
      </c>
      <c r="C966" s="393"/>
      <c r="D966" s="204" t="s">
        <v>267</v>
      </c>
      <c r="E966" s="204" t="s">
        <v>273</v>
      </c>
      <c r="F966" s="278" t="s">
        <v>583</v>
      </c>
      <c r="G966" s="204" t="s">
        <v>589</v>
      </c>
      <c r="H966" s="204" t="s">
        <v>339</v>
      </c>
      <c r="I966" s="205"/>
      <c r="J966" s="205"/>
      <c r="K966" s="205"/>
      <c r="L966" s="374"/>
      <c r="M966" s="374"/>
      <c r="N966" s="374"/>
    </row>
    <row r="967" spans="2:14" ht="14.25" customHeight="1" hidden="1">
      <c r="B967" s="206" t="s">
        <v>335</v>
      </c>
      <c r="C967" s="393"/>
      <c r="D967" s="204" t="s">
        <v>267</v>
      </c>
      <c r="E967" s="204" t="s">
        <v>273</v>
      </c>
      <c r="F967" s="278" t="s">
        <v>583</v>
      </c>
      <c r="G967" s="204" t="s">
        <v>336</v>
      </c>
      <c r="H967" s="204"/>
      <c r="I967" s="205">
        <f aca="true" t="shared" si="194" ref="I967:K968">I968</f>
        <v>0</v>
      </c>
      <c r="J967" s="205">
        <f t="shared" si="194"/>
        <v>0</v>
      </c>
      <c r="K967" s="205">
        <f t="shared" si="194"/>
        <v>0</v>
      </c>
      <c r="L967" s="374"/>
      <c r="M967" s="374"/>
      <c r="N967" s="374"/>
    </row>
    <row r="968" spans="2:14" ht="57" hidden="1">
      <c r="B968" s="210" t="s">
        <v>590</v>
      </c>
      <c r="C968" s="393"/>
      <c r="D968" s="204" t="s">
        <v>267</v>
      </c>
      <c r="E968" s="204" t="s">
        <v>273</v>
      </c>
      <c r="F968" s="278" t="s">
        <v>583</v>
      </c>
      <c r="G968" s="204" t="s">
        <v>450</v>
      </c>
      <c r="H968" s="204"/>
      <c r="I968" s="205">
        <f t="shared" si="194"/>
        <v>0</v>
      </c>
      <c r="J968" s="205">
        <f t="shared" si="194"/>
        <v>0</v>
      </c>
      <c r="K968" s="205">
        <f t="shared" si="194"/>
        <v>0</v>
      </c>
      <c r="L968" s="374"/>
      <c r="M968" s="374"/>
      <c r="N968" s="374"/>
    </row>
    <row r="969" spans="2:14" ht="14.25" customHeight="1" hidden="1">
      <c r="B969" s="206" t="s">
        <v>315</v>
      </c>
      <c r="C969" s="393"/>
      <c r="D969" s="204" t="s">
        <v>267</v>
      </c>
      <c r="E969" s="204" t="s">
        <v>273</v>
      </c>
      <c r="F969" s="278" t="s">
        <v>583</v>
      </c>
      <c r="G969" s="204" t="s">
        <v>450</v>
      </c>
      <c r="H969" s="204" t="s">
        <v>339</v>
      </c>
      <c r="I969" s="205"/>
      <c r="J969" s="205"/>
      <c r="K969" s="205"/>
      <c r="L969" s="374"/>
      <c r="M969" s="374"/>
      <c r="N969" s="374"/>
    </row>
    <row r="970" spans="2:14" ht="42.75">
      <c r="B970" s="269" t="s">
        <v>559</v>
      </c>
      <c r="C970" s="393"/>
      <c r="D970" s="204" t="s">
        <v>267</v>
      </c>
      <c r="E970" s="204" t="s">
        <v>273</v>
      </c>
      <c r="F970" s="460" t="s">
        <v>561</v>
      </c>
      <c r="G970" s="204"/>
      <c r="H970" s="204"/>
      <c r="I970" s="205">
        <f aca="true" t="shared" si="195" ref="I970:K971">I971</f>
        <v>30</v>
      </c>
      <c r="J970" s="205">
        <f t="shared" si="195"/>
        <v>30</v>
      </c>
      <c r="K970" s="205">
        <f t="shared" si="195"/>
        <v>30</v>
      </c>
      <c r="L970" s="374"/>
      <c r="M970" s="374"/>
      <c r="N970" s="374"/>
    </row>
    <row r="971" spans="2:14" ht="14.25" customHeight="1">
      <c r="B971" s="206" t="s">
        <v>520</v>
      </c>
      <c r="C971" s="393"/>
      <c r="D971" s="204" t="s">
        <v>267</v>
      </c>
      <c r="E971" s="204" t="s">
        <v>273</v>
      </c>
      <c r="F971" s="460" t="s">
        <v>561</v>
      </c>
      <c r="G971" s="204" t="s">
        <v>521</v>
      </c>
      <c r="H971" s="204"/>
      <c r="I971" s="205">
        <f t="shared" si="195"/>
        <v>30</v>
      </c>
      <c r="J971" s="205">
        <f t="shared" si="195"/>
        <v>30</v>
      </c>
      <c r="K971" s="205">
        <f t="shared" si="195"/>
        <v>30</v>
      </c>
      <c r="L971" s="374"/>
      <c r="M971" s="374"/>
      <c r="N971" s="374"/>
    </row>
    <row r="972" spans="2:14" ht="14.25" customHeight="1">
      <c r="B972" s="206" t="s">
        <v>522</v>
      </c>
      <c r="C972" s="393"/>
      <c r="D972" s="204" t="s">
        <v>267</v>
      </c>
      <c r="E972" s="204" t="s">
        <v>273</v>
      </c>
      <c r="F972" s="460" t="s">
        <v>561</v>
      </c>
      <c r="G972" s="204" t="s">
        <v>528</v>
      </c>
      <c r="H972" s="204"/>
      <c r="I972" s="205">
        <f>I973+I974+I975</f>
        <v>30</v>
      </c>
      <c r="J972" s="205">
        <f>J973+J974+J975</f>
        <v>30</v>
      </c>
      <c r="K972" s="205">
        <f>K973+K974+K975</f>
        <v>30</v>
      </c>
      <c r="L972" s="374"/>
      <c r="M972" s="374"/>
      <c r="N972" s="374"/>
    </row>
    <row r="973" spans="2:14" ht="14.25" customHeight="1" hidden="1">
      <c r="B973" s="206" t="s">
        <v>315</v>
      </c>
      <c r="C973" s="393"/>
      <c r="D973" s="204" t="s">
        <v>267</v>
      </c>
      <c r="E973" s="204" t="s">
        <v>273</v>
      </c>
      <c r="F973" s="460" t="s">
        <v>561</v>
      </c>
      <c r="G973" s="204" t="s">
        <v>528</v>
      </c>
      <c r="H973" s="204" t="s">
        <v>339</v>
      </c>
      <c r="I973" s="205"/>
      <c r="J973" s="205"/>
      <c r="K973" s="205"/>
      <c r="L973" s="374"/>
      <c r="M973" s="374"/>
      <c r="N973" s="374"/>
    </row>
    <row r="974" spans="2:14" ht="14.25" customHeight="1">
      <c r="B974" s="269" t="s">
        <v>316</v>
      </c>
      <c r="C974" s="393"/>
      <c r="D974" s="204" t="s">
        <v>267</v>
      </c>
      <c r="E974" s="204" t="s">
        <v>273</v>
      </c>
      <c r="F974" s="460" t="s">
        <v>561</v>
      </c>
      <c r="G974" s="204" t="s">
        <v>528</v>
      </c>
      <c r="H974" s="204" t="s">
        <v>377</v>
      </c>
      <c r="I974" s="205">
        <v>30</v>
      </c>
      <c r="J974" s="205">
        <v>30</v>
      </c>
      <c r="K974" s="205">
        <v>30</v>
      </c>
      <c r="L974" s="374"/>
      <c r="M974" s="374"/>
      <c r="N974" s="374"/>
    </row>
    <row r="975" spans="2:14" ht="14.25" customHeight="1" hidden="1">
      <c r="B975" s="206" t="s">
        <v>317</v>
      </c>
      <c r="C975" s="393"/>
      <c r="D975" s="204" t="s">
        <v>267</v>
      </c>
      <c r="E975" s="204" t="s">
        <v>273</v>
      </c>
      <c r="F975" s="460" t="s">
        <v>561</v>
      </c>
      <c r="G975" s="204" t="s">
        <v>528</v>
      </c>
      <c r="H975" s="204" t="s">
        <v>349</v>
      </c>
      <c r="I975" s="205"/>
      <c r="J975" s="205"/>
      <c r="K975" s="205"/>
      <c r="L975" s="374"/>
      <c r="M975" s="374"/>
      <c r="N975" s="374"/>
    </row>
    <row r="976" spans="2:14" ht="12.75" customHeight="1">
      <c r="B976" s="399" t="s">
        <v>274</v>
      </c>
      <c r="C976" s="390"/>
      <c r="D976" s="203" t="s">
        <v>267</v>
      </c>
      <c r="E976" s="203" t="s">
        <v>275</v>
      </c>
      <c r="F976" s="204"/>
      <c r="G976" s="204"/>
      <c r="H976" s="204"/>
      <c r="I976" s="485">
        <f>I977+I983+I989+I994</f>
        <v>650</v>
      </c>
      <c r="J976" s="485">
        <f>J977+J983+J989+J994</f>
        <v>330</v>
      </c>
      <c r="K976" s="485">
        <f>K977+K983+K989+K994</f>
        <v>300</v>
      </c>
      <c r="L976" s="374"/>
      <c r="M976" s="374"/>
      <c r="N976" s="374"/>
    </row>
    <row r="977" spans="2:14" ht="12.75" customHeight="1">
      <c r="B977" s="512" t="s">
        <v>605</v>
      </c>
      <c r="C977" s="390"/>
      <c r="D977" s="204" t="s">
        <v>267</v>
      </c>
      <c r="E977" s="204" t="s">
        <v>275</v>
      </c>
      <c r="F977" s="209" t="s">
        <v>513</v>
      </c>
      <c r="G977" s="207"/>
      <c r="H977" s="207"/>
      <c r="I977" s="332">
        <f aca="true" t="shared" si="196" ref="I977:K981">I978</f>
        <v>600</v>
      </c>
      <c r="J977" s="332">
        <f t="shared" si="196"/>
        <v>300</v>
      </c>
      <c r="K977" s="332">
        <f t="shared" si="196"/>
        <v>300</v>
      </c>
      <c r="L977" s="374"/>
      <c r="M977" s="374"/>
      <c r="N977" s="374"/>
    </row>
    <row r="978" spans="2:14" ht="14.25" customHeight="1">
      <c r="B978" s="419" t="s">
        <v>606</v>
      </c>
      <c r="C978" s="393"/>
      <c r="D978" s="204" t="s">
        <v>267</v>
      </c>
      <c r="E978" s="204" t="s">
        <v>275</v>
      </c>
      <c r="F978" s="209" t="s">
        <v>607</v>
      </c>
      <c r="G978" s="207"/>
      <c r="H978" s="207"/>
      <c r="I978" s="205">
        <f t="shared" si="196"/>
        <v>600</v>
      </c>
      <c r="J978" s="205">
        <f t="shared" si="196"/>
        <v>300</v>
      </c>
      <c r="K978" s="205">
        <f t="shared" si="196"/>
        <v>300</v>
      </c>
      <c r="L978" s="374"/>
      <c r="M978" s="374"/>
      <c r="N978" s="374"/>
    </row>
    <row r="979" spans="2:14" ht="14.25" customHeight="1">
      <c r="B979" s="208" t="s">
        <v>608</v>
      </c>
      <c r="C979" s="393"/>
      <c r="D979" s="204" t="s">
        <v>267</v>
      </c>
      <c r="E979" s="204" t="s">
        <v>275</v>
      </c>
      <c r="F979" s="209" t="s">
        <v>607</v>
      </c>
      <c r="G979" s="207"/>
      <c r="H979" s="207"/>
      <c r="I979" s="205">
        <f t="shared" si="196"/>
        <v>600</v>
      </c>
      <c r="J979" s="205">
        <f t="shared" si="196"/>
        <v>300</v>
      </c>
      <c r="K979" s="205">
        <f t="shared" si="196"/>
        <v>300</v>
      </c>
      <c r="L979" s="374"/>
      <c r="M979" s="374"/>
      <c r="N979" s="374"/>
    </row>
    <row r="980" spans="2:14" ht="12.75" customHeight="1">
      <c r="B980" s="206" t="s">
        <v>520</v>
      </c>
      <c r="C980" s="393"/>
      <c r="D980" s="204" t="s">
        <v>267</v>
      </c>
      <c r="E980" s="204" t="s">
        <v>275</v>
      </c>
      <c r="F980" s="209" t="s">
        <v>607</v>
      </c>
      <c r="G980" s="204" t="s">
        <v>521</v>
      </c>
      <c r="H980" s="204"/>
      <c r="I980" s="205">
        <f t="shared" si="196"/>
        <v>600</v>
      </c>
      <c r="J980" s="205">
        <f t="shared" si="196"/>
        <v>300</v>
      </c>
      <c r="K980" s="205">
        <f t="shared" si="196"/>
        <v>300</v>
      </c>
      <c r="L980" s="374"/>
      <c r="M980" s="374"/>
      <c r="N980" s="374"/>
    </row>
    <row r="981" spans="2:14" ht="12.75" customHeight="1">
      <c r="B981" s="206" t="s">
        <v>522</v>
      </c>
      <c r="C981" s="393"/>
      <c r="D981" s="204" t="s">
        <v>267</v>
      </c>
      <c r="E981" s="204" t="s">
        <v>275</v>
      </c>
      <c r="F981" s="209" t="s">
        <v>607</v>
      </c>
      <c r="G981" s="204">
        <v>610</v>
      </c>
      <c r="H981" s="204"/>
      <c r="I981" s="205">
        <f t="shared" si="196"/>
        <v>600</v>
      </c>
      <c r="J981" s="205">
        <f t="shared" si="196"/>
        <v>300</v>
      </c>
      <c r="K981" s="205">
        <f t="shared" si="196"/>
        <v>300</v>
      </c>
      <c r="L981" s="374"/>
      <c r="M981" s="374"/>
      <c r="N981" s="374"/>
    </row>
    <row r="982" spans="2:14" ht="12.75" customHeight="1">
      <c r="B982" s="206" t="s">
        <v>315</v>
      </c>
      <c r="C982" s="393"/>
      <c r="D982" s="204" t="s">
        <v>267</v>
      </c>
      <c r="E982" s="204" t="s">
        <v>275</v>
      </c>
      <c r="F982" s="209" t="s">
        <v>607</v>
      </c>
      <c r="G982" s="204">
        <v>610</v>
      </c>
      <c r="H982" s="204">
        <v>2</v>
      </c>
      <c r="I982" s="205">
        <v>600</v>
      </c>
      <c r="J982" s="205">
        <v>300</v>
      </c>
      <c r="K982" s="205">
        <v>300</v>
      </c>
      <c r="L982" s="374"/>
      <c r="M982" s="374"/>
      <c r="N982" s="374"/>
    </row>
    <row r="983" spans="2:14" ht="26.25" customHeight="1" hidden="1">
      <c r="B983" s="513" t="s">
        <v>745</v>
      </c>
      <c r="C983" s="393"/>
      <c r="D983" s="204" t="s">
        <v>267</v>
      </c>
      <c r="E983" s="204" t="s">
        <v>275</v>
      </c>
      <c r="F983" s="209" t="s">
        <v>610</v>
      </c>
      <c r="G983" s="204"/>
      <c r="H983" s="204"/>
      <c r="I983" s="205">
        <f aca="true" t="shared" si="197" ref="I983:K985">I984</f>
        <v>0</v>
      </c>
      <c r="J983" s="205">
        <f t="shared" si="197"/>
        <v>0</v>
      </c>
      <c r="K983" s="205">
        <f t="shared" si="197"/>
        <v>0</v>
      </c>
      <c r="L983" s="374"/>
      <c r="M983" s="374"/>
      <c r="N983" s="374"/>
    </row>
    <row r="984" spans="2:14" ht="15.75" customHeight="1" hidden="1">
      <c r="B984" s="514" t="s">
        <v>611</v>
      </c>
      <c r="C984" s="393"/>
      <c r="D984" s="204" t="s">
        <v>267</v>
      </c>
      <c r="E984" s="204" t="s">
        <v>275</v>
      </c>
      <c r="F984" s="209" t="s">
        <v>610</v>
      </c>
      <c r="G984" s="204"/>
      <c r="H984" s="204"/>
      <c r="I984" s="205">
        <f t="shared" si="197"/>
        <v>0</v>
      </c>
      <c r="J984" s="205">
        <f t="shared" si="197"/>
        <v>0</v>
      </c>
      <c r="K984" s="205">
        <f t="shared" si="197"/>
        <v>0</v>
      </c>
      <c r="L984" s="374"/>
      <c r="M984" s="374"/>
      <c r="N984" s="374"/>
    </row>
    <row r="985" spans="2:14" ht="12.75" customHeight="1" hidden="1">
      <c r="B985" s="206" t="s">
        <v>520</v>
      </c>
      <c r="C985" s="393"/>
      <c r="D985" s="204" t="s">
        <v>267</v>
      </c>
      <c r="E985" s="204" t="s">
        <v>275</v>
      </c>
      <c r="F985" s="209" t="s">
        <v>610</v>
      </c>
      <c r="G985" s="204" t="s">
        <v>521</v>
      </c>
      <c r="H985" s="204"/>
      <c r="I985" s="205">
        <f t="shared" si="197"/>
        <v>0</v>
      </c>
      <c r="J985" s="205">
        <f t="shared" si="197"/>
        <v>0</v>
      </c>
      <c r="K985" s="205">
        <f t="shared" si="197"/>
        <v>0</v>
      </c>
      <c r="L985" s="374"/>
      <c r="M985" s="374"/>
      <c r="N985" s="374"/>
    </row>
    <row r="986" spans="2:14" ht="12.75" customHeight="1" hidden="1">
      <c r="B986" s="206" t="s">
        <v>522</v>
      </c>
      <c r="C986" s="393"/>
      <c r="D986" s="204" t="s">
        <v>267</v>
      </c>
      <c r="E986" s="204" t="s">
        <v>275</v>
      </c>
      <c r="F986" s="209" t="s">
        <v>610</v>
      </c>
      <c r="G986" s="204">
        <v>610</v>
      </c>
      <c r="H986" s="204"/>
      <c r="I986" s="205">
        <f>I987+I988</f>
        <v>0</v>
      </c>
      <c r="J986" s="205">
        <f>J987+J988</f>
        <v>0</v>
      </c>
      <c r="K986" s="205">
        <f>K987+K988</f>
        <v>0</v>
      </c>
      <c r="L986" s="374"/>
      <c r="M986" s="374"/>
      <c r="N986" s="374"/>
    </row>
    <row r="987" spans="2:14" ht="12.75" customHeight="1" hidden="1">
      <c r="B987" s="206" t="s">
        <v>315</v>
      </c>
      <c r="C987" s="393"/>
      <c r="D987" s="204" t="s">
        <v>267</v>
      </c>
      <c r="E987" s="204" t="s">
        <v>275</v>
      </c>
      <c r="F987" s="209" t="s">
        <v>610</v>
      </c>
      <c r="G987" s="204">
        <v>610</v>
      </c>
      <c r="H987" s="204" t="s">
        <v>339</v>
      </c>
      <c r="I987" s="205"/>
      <c r="J987" s="205"/>
      <c r="K987" s="205"/>
      <c r="L987" s="374"/>
      <c r="M987" s="374"/>
      <c r="N987" s="374"/>
    </row>
    <row r="988" spans="2:14" ht="12.75" customHeight="1" hidden="1">
      <c r="B988" s="206" t="s">
        <v>316</v>
      </c>
      <c r="C988" s="393"/>
      <c r="D988" s="204" t="s">
        <v>267</v>
      </c>
      <c r="E988" s="204" t="s">
        <v>275</v>
      </c>
      <c r="F988" s="209" t="s">
        <v>610</v>
      </c>
      <c r="G988" s="204">
        <v>610</v>
      </c>
      <c r="H988" s="204" t="s">
        <v>377</v>
      </c>
      <c r="I988" s="205"/>
      <c r="J988" s="205"/>
      <c r="K988" s="205"/>
      <c r="L988" s="374"/>
      <c r="M988" s="374"/>
      <c r="N988" s="374"/>
    </row>
    <row r="989" spans="2:14" ht="26.25" customHeight="1">
      <c r="B989" s="324" t="s">
        <v>746</v>
      </c>
      <c r="C989" s="393"/>
      <c r="D989" s="204" t="s">
        <v>267</v>
      </c>
      <c r="E989" s="204" t="s">
        <v>275</v>
      </c>
      <c r="F989" s="209" t="s">
        <v>613</v>
      </c>
      <c r="G989" s="204"/>
      <c r="H989" s="204"/>
      <c r="I989" s="332">
        <f aca="true" t="shared" si="198" ref="I989:K992">I990</f>
        <v>20</v>
      </c>
      <c r="J989" s="332">
        <f t="shared" si="198"/>
        <v>0</v>
      </c>
      <c r="K989" s="332">
        <f t="shared" si="198"/>
        <v>0</v>
      </c>
      <c r="L989" s="374"/>
      <c r="M989" s="374"/>
      <c r="N989" s="374"/>
    </row>
    <row r="990" spans="2:14" ht="12.75" customHeight="1">
      <c r="B990" s="206" t="s">
        <v>614</v>
      </c>
      <c r="C990" s="393"/>
      <c r="D990" s="204" t="s">
        <v>267</v>
      </c>
      <c r="E990" s="204" t="s">
        <v>275</v>
      </c>
      <c r="F990" s="209" t="s">
        <v>615</v>
      </c>
      <c r="G990" s="204"/>
      <c r="H990" s="204"/>
      <c r="I990" s="205">
        <f t="shared" si="198"/>
        <v>20</v>
      </c>
      <c r="J990" s="205">
        <f t="shared" si="198"/>
        <v>0</v>
      </c>
      <c r="K990" s="205">
        <f t="shared" si="198"/>
        <v>0</v>
      </c>
      <c r="L990" s="374"/>
      <c r="M990" s="374"/>
      <c r="N990" s="374"/>
    </row>
    <row r="991" spans="2:14" ht="12.75" customHeight="1">
      <c r="B991" s="211" t="s">
        <v>331</v>
      </c>
      <c r="C991" s="393"/>
      <c r="D991" s="204" t="s">
        <v>267</v>
      </c>
      <c r="E991" s="204" t="s">
        <v>275</v>
      </c>
      <c r="F991" s="209" t="s">
        <v>615</v>
      </c>
      <c r="G991" s="204" t="s">
        <v>332</v>
      </c>
      <c r="H991" s="204"/>
      <c r="I991" s="205">
        <f t="shared" si="198"/>
        <v>20</v>
      </c>
      <c r="J991" s="205">
        <f t="shared" si="198"/>
        <v>0</v>
      </c>
      <c r="K991" s="205">
        <f t="shared" si="198"/>
        <v>0</v>
      </c>
      <c r="L991" s="374"/>
      <c r="M991" s="374"/>
      <c r="N991" s="374"/>
    </row>
    <row r="992" spans="2:14" ht="12.75" customHeight="1">
      <c r="B992" s="211" t="s">
        <v>333</v>
      </c>
      <c r="C992" s="393"/>
      <c r="D992" s="204" t="s">
        <v>267</v>
      </c>
      <c r="E992" s="204" t="s">
        <v>275</v>
      </c>
      <c r="F992" s="209" t="s">
        <v>615</v>
      </c>
      <c r="G992" s="204" t="s">
        <v>334</v>
      </c>
      <c r="H992" s="204"/>
      <c r="I992" s="205">
        <f t="shared" si="198"/>
        <v>20</v>
      </c>
      <c r="J992" s="205">
        <f t="shared" si="198"/>
        <v>0</v>
      </c>
      <c r="K992" s="205">
        <f t="shared" si="198"/>
        <v>0</v>
      </c>
      <c r="L992" s="374"/>
      <c r="M992" s="374"/>
      <c r="N992" s="374"/>
    </row>
    <row r="993" spans="2:14" ht="12.75" customHeight="1">
      <c r="B993" s="206" t="s">
        <v>315</v>
      </c>
      <c r="C993" s="393"/>
      <c r="D993" s="204" t="s">
        <v>267</v>
      </c>
      <c r="E993" s="204" t="s">
        <v>275</v>
      </c>
      <c r="F993" s="209" t="s">
        <v>615</v>
      </c>
      <c r="G993" s="204" t="s">
        <v>334</v>
      </c>
      <c r="H993" s="204">
        <v>2</v>
      </c>
      <c r="I993" s="205">
        <v>20</v>
      </c>
      <c r="J993" s="205"/>
      <c r="K993" s="205"/>
      <c r="L993" s="374"/>
      <c r="M993" s="374"/>
      <c r="N993" s="374"/>
    </row>
    <row r="994" spans="2:14" ht="15">
      <c r="B994" s="324" t="s">
        <v>616</v>
      </c>
      <c r="C994" s="393"/>
      <c r="D994" s="204" t="s">
        <v>267</v>
      </c>
      <c r="E994" s="204" t="s">
        <v>275</v>
      </c>
      <c r="F994" s="209" t="s">
        <v>617</v>
      </c>
      <c r="G994" s="204"/>
      <c r="H994" s="204"/>
      <c r="I994" s="332">
        <f>I995+I1000</f>
        <v>30</v>
      </c>
      <c r="J994" s="332">
        <f>J995+J1000</f>
        <v>30</v>
      </c>
      <c r="K994" s="332">
        <f>K995+K1000</f>
        <v>0</v>
      </c>
      <c r="L994" s="374"/>
      <c r="M994" s="374"/>
      <c r="N994" s="374"/>
    </row>
    <row r="995" spans="2:14" ht="14.25">
      <c r="B995" s="515" t="s">
        <v>618</v>
      </c>
      <c r="C995" s="393"/>
      <c r="D995" s="326" t="s">
        <v>267</v>
      </c>
      <c r="E995" s="326" t="s">
        <v>275</v>
      </c>
      <c r="F995" s="327" t="s">
        <v>617</v>
      </c>
      <c r="G995" s="326"/>
      <c r="H995" s="326"/>
      <c r="I995" s="485">
        <f aca="true" t="shared" si="199" ref="I995:K998">I996</f>
        <v>20</v>
      </c>
      <c r="J995" s="485">
        <f t="shared" si="199"/>
        <v>20</v>
      </c>
      <c r="K995" s="485">
        <f t="shared" si="199"/>
        <v>0</v>
      </c>
      <c r="L995" s="374"/>
      <c r="M995" s="374"/>
      <c r="N995" s="374"/>
    </row>
    <row r="996" spans="2:14" ht="12.75" customHeight="1">
      <c r="B996" s="206" t="s">
        <v>614</v>
      </c>
      <c r="C996" s="393"/>
      <c r="D996" s="204" t="s">
        <v>267</v>
      </c>
      <c r="E996" s="204" t="s">
        <v>275</v>
      </c>
      <c r="F996" s="209" t="s">
        <v>617</v>
      </c>
      <c r="G996" s="204"/>
      <c r="H996" s="204"/>
      <c r="I996" s="205">
        <f t="shared" si="199"/>
        <v>20</v>
      </c>
      <c r="J996" s="205">
        <f t="shared" si="199"/>
        <v>20</v>
      </c>
      <c r="K996" s="205">
        <f t="shared" si="199"/>
        <v>0</v>
      </c>
      <c r="L996" s="374"/>
      <c r="M996" s="374"/>
      <c r="N996" s="374"/>
    </row>
    <row r="997" spans="2:14" ht="12.75" customHeight="1">
      <c r="B997" s="211" t="s">
        <v>331</v>
      </c>
      <c r="C997" s="393"/>
      <c r="D997" s="204" t="s">
        <v>267</v>
      </c>
      <c r="E997" s="204" t="s">
        <v>275</v>
      </c>
      <c r="F997" s="209" t="s">
        <v>617</v>
      </c>
      <c r="G997" s="204" t="s">
        <v>332</v>
      </c>
      <c r="H997" s="204"/>
      <c r="I997" s="205">
        <f t="shared" si="199"/>
        <v>20</v>
      </c>
      <c r="J997" s="205">
        <f t="shared" si="199"/>
        <v>20</v>
      </c>
      <c r="K997" s="205">
        <f t="shared" si="199"/>
        <v>0</v>
      </c>
      <c r="L997" s="374"/>
      <c r="M997" s="374"/>
      <c r="N997" s="374"/>
    </row>
    <row r="998" spans="2:14" ht="12.75" customHeight="1">
      <c r="B998" s="211" t="s">
        <v>333</v>
      </c>
      <c r="C998" s="393"/>
      <c r="D998" s="204" t="s">
        <v>267</v>
      </c>
      <c r="E998" s="204" t="s">
        <v>275</v>
      </c>
      <c r="F998" s="209" t="s">
        <v>617</v>
      </c>
      <c r="G998" s="204" t="s">
        <v>334</v>
      </c>
      <c r="H998" s="204"/>
      <c r="I998" s="205">
        <f t="shared" si="199"/>
        <v>20</v>
      </c>
      <c r="J998" s="205">
        <f t="shared" si="199"/>
        <v>20</v>
      </c>
      <c r="K998" s="205">
        <f t="shared" si="199"/>
        <v>0</v>
      </c>
      <c r="L998" s="374"/>
      <c r="M998" s="374"/>
      <c r="N998" s="374"/>
    </row>
    <row r="999" spans="2:14" ht="12.75" customHeight="1">
      <c r="B999" s="206" t="s">
        <v>315</v>
      </c>
      <c r="C999" s="393"/>
      <c r="D999" s="204" t="s">
        <v>267</v>
      </c>
      <c r="E999" s="204" t="s">
        <v>275</v>
      </c>
      <c r="F999" s="209" t="s">
        <v>617</v>
      </c>
      <c r="G999" s="204" t="s">
        <v>334</v>
      </c>
      <c r="H999" s="204">
        <v>2</v>
      </c>
      <c r="I999" s="205">
        <v>20</v>
      </c>
      <c r="J999" s="205">
        <v>20</v>
      </c>
      <c r="K999" s="205"/>
      <c r="L999" s="374"/>
      <c r="M999" s="374"/>
      <c r="N999" s="374"/>
    </row>
    <row r="1000" spans="2:14" ht="12.75" customHeight="1">
      <c r="B1000" s="516" t="s">
        <v>619</v>
      </c>
      <c r="C1000" s="393"/>
      <c r="D1000" s="326" t="s">
        <v>267</v>
      </c>
      <c r="E1000" s="326" t="s">
        <v>275</v>
      </c>
      <c r="F1000" s="327" t="s">
        <v>620</v>
      </c>
      <c r="G1000" s="326"/>
      <c r="H1000" s="326"/>
      <c r="I1000" s="485">
        <f aca="true" t="shared" si="200" ref="I1000:K1003">I1001</f>
        <v>10</v>
      </c>
      <c r="J1000" s="485">
        <f t="shared" si="200"/>
        <v>10</v>
      </c>
      <c r="K1000" s="485">
        <f t="shared" si="200"/>
        <v>0</v>
      </c>
      <c r="L1000" s="374"/>
      <c r="M1000" s="374"/>
      <c r="N1000" s="374"/>
    </row>
    <row r="1001" spans="2:14" ht="12.75" customHeight="1">
      <c r="B1001" s="206" t="s">
        <v>614</v>
      </c>
      <c r="C1001" s="393"/>
      <c r="D1001" s="204" t="s">
        <v>267</v>
      </c>
      <c r="E1001" s="204" t="s">
        <v>275</v>
      </c>
      <c r="F1001" s="209" t="s">
        <v>620</v>
      </c>
      <c r="G1001" s="204"/>
      <c r="H1001" s="204"/>
      <c r="I1001" s="205">
        <f t="shared" si="200"/>
        <v>10</v>
      </c>
      <c r="J1001" s="205">
        <f t="shared" si="200"/>
        <v>10</v>
      </c>
      <c r="K1001" s="205">
        <f t="shared" si="200"/>
        <v>0</v>
      </c>
      <c r="L1001" s="374"/>
      <c r="M1001" s="374"/>
      <c r="N1001" s="374"/>
    </row>
    <row r="1002" spans="2:14" ht="12.75" customHeight="1">
      <c r="B1002" s="211" t="s">
        <v>331</v>
      </c>
      <c r="C1002" s="393"/>
      <c r="D1002" s="204" t="s">
        <v>267</v>
      </c>
      <c r="E1002" s="204" t="s">
        <v>275</v>
      </c>
      <c r="F1002" s="209" t="s">
        <v>620</v>
      </c>
      <c r="G1002" s="204" t="s">
        <v>332</v>
      </c>
      <c r="H1002" s="204"/>
      <c r="I1002" s="205">
        <f t="shared" si="200"/>
        <v>10</v>
      </c>
      <c r="J1002" s="205">
        <f t="shared" si="200"/>
        <v>10</v>
      </c>
      <c r="K1002" s="205">
        <f t="shared" si="200"/>
        <v>0</v>
      </c>
      <c r="L1002" s="374"/>
      <c r="M1002" s="374"/>
      <c r="N1002" s="374"/>
    </row>
    <row r="1003" spans="2:14" ht="12.75" customHeight="1">
      <c r="B1003" s="211" t="s">
        <v>333</v>
      </c>
      <c r="C1003" s="393"/>
      <c r="D1003" s="204" t="s">
        <v>267</v>
      </c>
      <c r="E1003" s="204" t="s">
        <v>275</v>
      </c>
      <c r="F1003" s="209" t="s">
        <v>620</v>
      </c>
      <c r="G1003" s="204" t="s">
        <v>334</v>
      </c>
      <c r="H1003" s="204"/>
      <c r="I1003" s="205">
        <f t="shared" si="200"/>
        <v>10</v>
      </c>
      <c r="J1003" s="205">
        <f t="shared" si="200"/>
        <v>10</v>
      </c>
      <c r="K1003" s="205">
        <f t="shared" si="200"/>
        <v>0</v>
      </c>
      <c r="L1003" s="374"/>
      <c r="M1003" s="374"/>
      <c r="N1003" s="374"/>
    </row>
    <row r="1004" spans="2:14" ht="12.75" customHeight="1">
      <c r="B1004" s="206" t="s">
        <v>315</v>
      </c>
      <c r="C1004" s="393"/>
      <c r="D1004" s="204" t="s">
        <v>267</v>
      </c>
      <c r="E1004" s="204" t="s">
        <v>275</v>
      </c>
      <c r="F1004" s="209" t="s">
        <v>620</v>
      </c>
      <c r="G1004" s="204" t="s">
        <v>334</v>
      </c>
      <c r="H1004" s="204">
        <v>2</v>
      </c>
      <c r="I1004" s="205">
        <v>10</v>
      </c>
      <c r="J1004" s="205">
        <v>10</v>
      </c>
      <c r="K1004" s="205"/>
      <c r="L1004" s="374"/>
      <c r="M1004" s="374"/>
      <c r="N1004" s="374"/>
    </row>
    <row r="1005" spans="2:14" ht="14.25" customHeight="1">
      <c r="B1005" s="399" t="s">
        <v>276</v>
      </c>
      <c r="C1005" s="390"/>
      <c r="D1005" s="203" t="s">
        <v>267</v>
      </c>
      <c r="E1005" s="203" t="s">
        <v>277</v>
      </c>
      <c r="F1005" s="209"/>
      <c r="G1005" s="207"/>
      <c r="H1005" s="207"/>
      <c r="I1005" s="205">
        <f>I1006+I1018</f>
        <v>4326.7</v>
      </c>
      <c r="J1005" s="205">
        <f>J1006+J1018</f>
        <v>4571</v>
      </c>
      <c r="K1005" s="205">
        <f>K1006+K1018</f>
        <v>4840</v>
      </c>
      <c r="L1005" s="374"/>
      <c r="M1005" s="374"/>
      <c r="N1005" s="374"/>
    </row>
    <row r="1006" spans="2:14" ht="12.75" customHeight="1">
      <c r="B1006" s="512" t="s">
        <v>605</v>
      </c>
      <c r="C1006" s="393"/>
      <c r="D1006" s="204" t="s">
        <v>267</v>
      </c>
      <c r="E1006" s="204" t="s">
        <v>277</v>
      </c>
      <c r="F1006" s="209" t="s">
        <v>513</v>
      </c>
      <c r="G1006" s="207"/>
      <c r="H1006" s="207"/>
      <c r="I1006" s="205">
        <f aca="true" t="shared" si="201" ref="I1006:K1007">I1007</f>
        <v>1265.9</v>
      </c>
      <c r="J1006" s="205">
        <f t="shared" si="201"/>
        <v>1339</v>
      </c>
      <c r="K1006" s="205">
        <f t="shared" si="201"/>
        <v>1395</v>
      </c>
      <c r="L1006" s="374"/>
      <c r="M1006" s="374"/>
      <c r="N1006" s="374"/>
    </row>
    <row r="1007" spans="2:14" ht="14.25" customHeight="1">
      <c r="B1007" s="517" t="s">
        <v>530</v>
      </c>
      <c r="C1007" s="393"/>
      <c r="D1007" s="204" t="s">
        <v>267</v>
      </c>
      <c r="E1007" s="204" t="s">
        <v>277</v>
      </c>
      <c r="F1007" s="209" t="s">
        <v>621</v>
      </c>
      <c r="G1007" s="207"/>
      <c r="H1007" s="207"/>
      <c r="I1007" s="205">
        <f t="shared" si="201"/>
        <v>1265.9</v>
      </c>
      <c r="J1007" s="205">
        <f t="shared" si="201"/>
        <v>1339</v>
      </c>
      <c r="K1007" s="205">
        <f t="shared" si="201"/>
        <v>1395</v>
      </c>
      <c r="L1007" s="374"/>
      <c r="M1007" s="374"/>
      <c r="N1007" s="374"/>
    </row>
    <row r="1008" spans="2:14" ht="28.5">
      <c r="B1008" s="210" t="s">
        <v>622</v>
      </c>
      <c r="C1008" s="395"/>
      <c r="D1008" s="204" t="s">
        <v>267</v>
      </c>
      <c r="E1008" s="204" t="s">
        <v>277</v>
      </c>
      <c r="F1008" s="209" t="s">
        <v>621</v>
      </c>
      <c r="G1008" s="207"/>
      <c r="H1008" s="207"/>
      <c r="I1008" s="205">
        <f>I1009+I1012+I1015</f>
        <v>1265.9</v>
      </c>
      <c r="J1008" s="205">
        <f>J1009+J1012+J1015</f>
        <v>1339</v>
      </c>
      <c r="K1008" s="205">
        <f>K1009+K1012+K1015</f>
        <v>1395</v>
      </c>
      <c r="L1008" s="374"/>
      <c r="M1008" s="374"/>
      <c r="N1008" s="374"/>
    </row>
    <row r="1009" spans="2:14" ht="27.75" customHeight="1">
      <c r="B1009" s="210" t="s">
        <v>323</v>
      </c>
      <c r="C1009" s="393"/>
      <c r="D1009" s="204" t="s">
        <v>267</v>
      </c>
      <c r="E1009" s="204" t="s">
        <v>277</v>
      </c>
      <c r="F1009" s="209" t="s">
        <v>621</v>
      </c>
      <c r="G1009" s="204" t="s">
        <v>324</v>
      </c>
      <c r="H1009" s="207"/>
      <c r="I1009" s="205">
        <f aca="true" t="shared" si="202" ref="I1009:K1010">I1010</f>
        <v>1203</v>
      </c>
      <c r="J1009" s="205">
        <f t="shared" si="202"/>
        <v>1269</v>
      </c>
      <c r="K1009" s="205">
        <f t="shared" si="202"/>
        <v>1325</v>
      </c>
      <c r="L1009" s="374"/>
      <c r="M1009" s="374"/>
      <c r="N1009" s="374"/>
    </row>
    <row r="1010" spans="2:14" ht="14.25" customHeight="1">
      <c r="B1010" s="206" t="s">
        <v>325</v>
      </c>
      <c r="C1010" s="393"/>
      <c r="D1010" s="204" t="s">
        <v>267</v>
      </c>
      <c r="E1010" s="204" t="s">
        <v>277</v>
      </c>
      <c r="F1010" s="209" t="s">
        <v>621</v>
      </c>
      <c r="G1010" s="204" t="s">
        <v>326</v>
      </c>
      <c r="H1010" s="207"/>
      <c r="I1010" s="205">
        <f t="shared" si="202"/>
        <v>1203</v>
      </c>
      <c r="J1010" s="205">
        <f t="shared" si="202"/>
        <v>1269</v>
      </c>
      <c r="K1010" s="205">
        <f t="shared" si="202"/>
        <v>1325</v>
      </c>
      <c r="L1010" s="374"/>
      <c r="M1010" s="374"/>
      <c r="N1010" s="374"/>
    </row>
    <row r="1011" spans="2:14" ht="14.25" customHeight="1">
      <c r="B1011" s="206" t="s">
        <v>315</v>
      </c>
      <c r="C1011" s="395"/>
      <c r="D1011" s="204" t="s">
        <v>267</v>
      </c>
      <c r="E1011" s="204" t="s">
        <v>277</v>
      </c>
      <c r="F1011" s="209" t="s">
        <v>621</v>
      </c>
      <c r="G1011" s="204" t="s">
        <v>326</v>
      </c>
      <c r="H1011" s="207">
        <v>2</v>
      </c>
      <c r="I1011" s="205">
        <v>1203</v>
      </c>
      <c r="J1011" s="205">
        <v>1269</v>
      </c>
      <c r="K1011" s="205">
        <v>1325</v>
      </c>
      <c r="L1011" s="374"/>
      <c r="M1011" s="374"/>
      <c r="N1011" s="374"/>
    </row>
    <row r="1012" spans="2:14" ht="14.25" customHeight="1">
      <c r="B1012" s="211" t="s">
        <v>331</v>
      </c>
      <c r="C1012" s="390"/>
      <c r="D1012" s="204" t="s">
        <v>267</v>
      </c>
      <c r="E1012" s="204" t="s">
        <v>277</v>
      </c>
      <c r="F1012" s="209" t="s">
        <v>621</v>
      </c>
      <c r="G1012" s="204" t="s">
        <v>332</v>
      </c>
      <c r="H1012" s="207"/>
      <c r="I1012" s="205">
        <f aca="true" t="shared" si="203" ref="I1012:K1013">I1013</f>
        <v>59.9</v>
      </c>
      <c r="J1012" s="205">
        <f t="shared" si="203"/>
        <v>65</v>
      </c>
      <c r="K1012" s="205">
        <f t="shared" si="203"/>
        <v>65</v>
      </c>
      <c r="L1012" s="374"/>
      <c r="M1012" s="374"/>
      <c r="N1012" s="374"/>
    </row>
    <row r="1013" spans="2:14" ht="12.75" customHeight="1">
      <c r="B1013" s="211" t="s">
        <v>333</v>
      </c>
      <c r="C1013" s="393"/>
      <c r="D1013" s="204" t="s">
        <v>267</v>
      </c>
      <c r="E1013" s="204" t="s">
        <v>277</v>
      </c>
      <c r="F1013" s="209" t="s">
        <v>621</v>
      </c>
      <c r="G1013" s="204" t="s">
        <v>334</v>
      </c>
      <c r="H1013" s="207"/>
      <c r="I1013" s="205">
        <f t="shared" si="203"/>
        <v>59.9</v>
      </c>
      <c r="J1013" s="205">
        <f t="shared" si="203"/>
        <v>65</v>
      </c>
      <c r="K1013" s="205">
        <f t="shared" si="203"/>
        <v>65</v>
      </c>
      <c r="L1013" s="374"/>
      <c r="M1013" s="374"/>
      <c r="N1013" s="374"/>
    </row>
    <row r="1014" spans="2:14" ht="12.75" customHeight="1">
      <c r="B1014" s="206" t="s">
        <v>315</v>
      </c>
      <c r="C1014" s="393"/>
      <c r="D1014" s="204" t="s">
        <v>267</v>
      </c>
      <c r="E1014" s="204" t="s">
        <v>277</v>
      </c>
      <c r="F1014" s="209" t="s">
        <v>621</v>
      </c>
      <c r="G1014" s="204" t="s">
        <v>334</v>
      </c>
      <c r="H1014" s="207">
        <v>2</v>
      </c>
      <c r="I1014" s="205">
        <v>59.9</v>
      </c>
      <c r="J1014" s="205">
        <v>65</v>
      </c>
      <c r="K1014" s="205">
        <v>65</v>
      </c>
      <c r="L1014" s="374"/>
      <c r="M1014" s="374"/>
      <c r="N1014" s="374"/>
    </row>
    <row r="1015" spans="2:14" ht="14.25" customHeight="1">
      <c r="B1015" s="211" t="s">
        <v>335</v>
      </c>
      <c r="C1015" s="395"/>
      <c r="D1015" s="204" t="s">
        <v>267</v>
      </c>
      <c r="E1015" s="204" t="s">
        <v>277</v>
      </c>
      <c r="F1015" s="209" t="s">
        <v>621</v>
      </c>
      <c r="G1015" s="204" t="s">
        <v>336</v>
      </c>
      <c r="H1015" s="207"/>
      <c r="I1015" s="205">
        <f aca="true" t="shared" si="204" ref="I1015:K1016">I1016</f>
        <v>3</v>
      </c>
      <c r="J1015" s="205">
        <f t="shared" si="204"/>
        <v>5</v>
      </c>
      <c r="K1015" s="205">
        <f t="shared" si="204"/>
        <v>5</v>
      </c>
      <c r="L1015" s="374"/>
      <c r="M1015" s="374"/>
      <c r="N1015" s="374"/>
    </row>
    <row r="1016" spans="2:14" ht="12.75" customHeight="1">
      <c r="B1016" s="211" t="s">
        <v>337</v>
      </c>
      <c r="C1016" s="395"/>
      <c r="D1016" s="204" t="s">
        <v>267</v>
      </c>
      <c r="E1016" s="204" t="s">
        <v>277</v>
      </c>
      <c r="F1016" s="209" t="s">
        <v>621</v>
      </c>
      <c r="G1016" s="204" t="s">
        <v>338</v>
      </c>
      <c r="H1016" s="207"/>
      <c r="I1016" s="205">
        <f t="shared" si="204"/>
        <v>3</v>
      </c>
      <c r="J1016" s="205">
        <f t="shared" si="204"/>
        <v>5</v>
      </c>
      <c r="K1016" s="205">
        <f t="shared" si="204"/>
        <v>5</v>
      </c>
      <c r="L1016" s="374"/>
      <c r="M1016" s="374"/>
      <c r="N1016" s="374"/>
    </row>
    <row r="1017" spans="2:14" ht="14.25" customHeight="1">
      <c r="B1017" s="206" t="s">
        <v>315</v>
      </c>
      <c r="C1017" s="395"/>
      <c r="D1017" s="204" t="s">
        <v>267</v>
      </c>
      <c r="E1017" s="204" t="s">
        <v>277</v>
      </c>
      <c r="F1017" s="209" t="s">
        <v>621</v>
      </c>
      <c r="G1017" s="204" t="s">
        <v>338</v>
      </c>
      <c r="H1017" s="207">
        <v>2</v>
      </c>
      <c r="I1017" s="205">
        <v>3</v>
      </c>
      <c r="J1017" s="205">
        <v>5</v>
      </c>
      <c r="K1017" s="205">
        <v>5</v>
      </c>
      <c r="L1017" s="374"/>
      <c r="M1017" s="374"/>
      <c r="N1017" s="374"/>
    </row>
    <row r="1018" spans="2:14" ht="14.25" customHeight="1">
      <c r="B1018" s="206" t="s">
        <v>319</v>
      </c>
      <c r="C1018" s="390"/>
      <c r="D1018" s="204" t="s">
        <v>267</v>
      </c>
      <c r="E1018" s="204" t="s">
        <v>277</v>
      </c>
      <c r="F1018" s="204" t="s">
        <v>320</v>
      </c>
      <c r="G1018" s="204"/>
      <c r="H1018" s="207"/>
      <c r="I1018" s="205">
        <f>I1019+I1029</f>
        <v>3060.7999999999997</v>
      </c>
      <c r="J1018" s="205">
        <f>J1019</f>
        <v>3232</v>
      </c>
      <c r="K1018" s="205">
        <f>K1019</f>
        <v>3445</v>
      </c>
      <c r="L1018" s="374"/>
      <c r="M1018" s="374"/>
      <c r="N1018" s="374"/>
    </row>
    <row r="1019" spans="2:14" ht="12.75" customHeight="1">
      <c r="B1019" s="208" t="s">
        <v>345</v>
      </c>
      <c r="C1019" s="393"/>
      <c r="D1019" s="204" t="s">
        <v>267</v>
      </c>
      <c r="E1019" s="204" t="s">
        <v>277</v>
      </c>
      <c r="F1019" s="209" t="s">
        <v>346</v>
      </c>
      <c r="G1019" s="204"/>
      <c r="H1019" s="207"/>
      <c r="I1019" s="205">
        <f>I1020+I1023+I1026</f>
        <v>3060.7999999999997</v>
      </c>
      <c r="J1019" s="205">
        <f>J1020+J1023+J1026</f>
        <v>3232</v>
      </c>
      <c r="K1019" s="205">
        <f>K1020+K1023+K1026</f>
        <v>3445</v>
      </c>
      <c r="L1019" s="374"/>
      <c r="M1019" s="374"/>
      <c r="N1019" s="374"/>
    </row>
    <row r="1020" spans="2:14" ht="27.75" customHeight="1">
      <c r="B1020" s="210" t="s">
        <v>323</v>
      </c>
      <c r="C1020" s="393"/>
      <c r="D1020" s="204" t="s">
        <v>267</v>
      </c>
      <c r="E1020" s="204" t="s">
        <v>277</v>
      </c>
      <c r="F1020" s="209" t="s">
        <v>346</v>
      </c>
      <c r="G1020" s="204" t="s">
        <v>324</v>
      </c>
      <c r="H1020" s="207"/>
      <c r="I1020" s="205">
        <f aca="true" t="shared" si="205" ref="I1020:K1021">I1021</f>
        <v>2973.1</v>
      </c>
      <c r="J1020" s="205">
        <f t="shared" si="205"/>
        <v>3137</v>
      </c>
      <c r="K1020" s="205">
        <f t="shared" si="205"/>
        <v>3350</v>
      </c>
      <c r="L1020" s="374"/>
      <c r="M1020" s="374"/>
      <c r="N1020" s="374"/>
    </row>
    <row r="1021" spans="2:14" ht="14.25" customHeight="1">
      <c r="B1021" s="206" t="s">
        <v>325</v>
      </c>
      <c r="C1021" s="395"/>
      <c r="D1021" s="204" t="s">
        <v>267</v>
      </c>
      <c r="E1021" s="204" t="s">
        <v>277</v>
      </c>
      <c r="F1021" s="209" t="s">
        <v>346</v>
      </c>
      <c r="G1021" s="204" t="s">
        <v>326</v>
      </c>
      <c r="H1021" s="207"/>
      <c r="I1021" s="205">
        <f t="shared" si="205"/>
        <v>2973.1</v>
      </c>
      <c r="J1021" s="205">
        <f t="shared" si="205"/>
        <v>3137</v>
      </c>
      <c r="K1021" s="205">
        <f t="shared" si="205"/>
        <v>3350</v>
      </c>
      <c r="L1021" s="374"/>
      <c r="M1021" s="374"/>
      <c r="N1021" s="374"/>
    </row>
    <row r="1022" spans="2:14" ht="12.75" customHeight="1">
      <c r="B1022" s="206" t="s">
        <v>315</v>
      </c>
      <c r="C1022" s="393"/>
      <c r="D1022" s="204" t="s">
        <v>267</v>
      </c>
      <c r="E1022" s="204" t="s">
        <v>277</v>
      </c>
      <c r="F1022" s="209" t="s">
        <v>346</v>
      </c>
      <c r="G1022" s="204" t="s">
        <v>326</v>
      </c>
      <c r="H1022" s="207">
        <v>2</v>
      </c>
      <c r="I1022" s="205">
        <v>2973.1</v>
      </c>
      <c r="J1022" s="205">
        <v>3137</v>
      </c>
      <c r="K1022" s="205">
        <v>3350</v>
      </c>
      <c r="L1022" s="374"/>
      <c r="M1022" s="374"/>
      <c r="N1022" s="374"/>
    </row>
    <row r="1023" spans="2:14" ht="12.75" customHeight="1">
      <c r="B1023" s="211" t="s">
        <v>331</v>
      </c>
      <c r="C1023" s="398"/>
      <c r="D1023" s="204" t="s">
        <v>267</v>
      </c>
      <c r="E1023" s="204" t="s">
        <v>277</v>
      </c>
      <c r="F1023" s="209" t="s">
        <v>346</v>
      </c>
      <c r="G1023" s="204" t="s">
        <v>332</v>
      </c>
      <c r="H1023" s="207"/>
      <c r="I1023" s="205">
        <f aca="true" t="shared" si="206" ref="I1023:K1024">I1024</f>
        <v>84.7</v>
      </c>
      <c r="J1023" s="205">
        <f t="shared" si="206"/>
        <v>90</v>
      </c>
      <c r="K1023" s="205">
        <f t="shared" si="206"/>
        <v>90</v>
      </c>
      <c r="L1023" s="374"/>
      <c r="M1023" s="374"/>
      <c r="N1023" s="374"/>
    </row>
    <row r="1024" spans="2:14" ht="12.75" customHeight="1">
      <c r="B1024" s="211" t="s">
        <v>333</v>
      </c>
      <c r="C1024" s="393"/>
      <c r="D1024" s="204" t="s">
        <v>267</v>
      </c>
      <c r="E1024" s="204" t="s">
        <v>277</v>
      </c>
      <c r="F1024" s="209" t="s">
        <v>346</v>
      </c>
      <c r="G1024" s="204" t="s">
        <v>334</v>
      </c>
      <c r="H1024" s="207"/>
      <c r="I1024" s="205">
        <f t="shared" si="206"/>
        <v>84.7</v>
      </c>
      <c r="J1024" s="205">
        <f t="shared" si="206"/>
        <v>90</v>
      </c>
      <c r="K1024" s="205">
        <f t="shared" si="206"/>
        <v>90</v>
      </c>
      <c r="L1024" s="374"/>
      <c r="M1024" s="374"/>
      <c r="N1024" s="374"/>
    </row>
    <row r="1025" spans="2:14" ht="14.25" customHeight="1">
      <c r="B1025" s="206" t="s">
        <v>315</v>
      </c>
      <c r="C1025" s="393"/>
      <c r="D1025" s="204" t="s">
        <v>267</v>
      </c>
      <c r="E1025" s="204" t="s">
        <v>277</v>
      </c>
      <c r="F1025" s="209" t="s">
        <v>346</v>
      </c>
      <c r="G1025" s="204" t="s">
        <v>334</v>
      </c>
      <c r="H1025" s="207">
        <v>2</v>
      </c>
      <c r="I1025" s="205">
        <v>84.7</v>
      </c>
      <c r="J1025" s="205">
        <v>90</v>
      </c>
      <c r="K1025" s="205">
        <v>90</v>
      </c>
      <c r="L1025" s="374"/>
      <c r="M1025" s="374"/>
      <c r="N1025" s="374"/>
    </row>
    <row r="1026" spans="2:14" ht="12.75" customHeight="1">
      <c r="B1026" s="211" t="s">
        <v>335</v>
      </c>
      <c r="C1026" s="393"/>
      <c r="D1026" s="204" t="s">
        <v>267</v>
      </c>
      <c r="E1026" s="204" t="s">
        <v>277</v>
      </c>
      <c r="F1026" s="209" t="s">
        <v>346</v>
      </c>
      <c r="G1026" s="204" t="s">
        <v>336</v>
      </c>
      <c r="H1026" s="207"/>
      <c r="I1026" s="205">
        <f aca="true" t="shared" si="207" ref="I1026:K1027">I1027</f>
        <v>3</v>
      </c>
      <c r="J1026" s="205">
        <f t="shared" si="207"/>
        <v>5</v>
      </c>
      <c r="K1026" s="205">
        <f t="shared" si="207"/>
        <v>5</v>
      </c>
      <c r="L1026" s="374"/>
      <c r="M1026" s="374"/>
      <c r="N1026" s="374"/>
    </row>
    <row r="1027" spans="2:14" ht="14.25" customHeight="1">
      <c r="B1027" s="211" t="s">
        <v>337</v>
      </c>
      <c r="C1027" s="393"/>
      <c r="D1027" s="204" t="s">
        <v>267</v>
      </c>
      <c r="E1027" s="204" t="s">
        <v>277</v>
      </c>
      <c r="F1027" s="209" t="s">
        <v>346</v>
      </c>
      <c r="G1027" s="204" t="s">
        <v>338</v>
      </c>
      <c r="H1027" s="207"/>
      <c r="I1027" s="205">
        <f t="shared" si="207"/>
        <v>3</v>
      </c>
      <c r="J1027" s="205">
        <f t="shared" si="207"/>
        <v>5</v>
      </c>
      <c r="K1027" s="205">
        <f t="shared" si="207"/>
        <v>5</v>
      </c>
      <c r="L1027" s="374"/>
      <c r="M1027" s="374"/>
      <c r="N1027" s="374"/>
    </row>
    <row r="1028" spans="2:14" ht="12.75" customHeight="1">
      <c r="B1028" s="206" t="s">
        <v>315</v>
      </c>
      <c r="C1028" s="390"/>
      <c r="D1028" s="204" t="s">
        <v>267</v>
      </c>
      <c r="E1028" s="204" t="s">
        <v>277</v>
      </c>
      <c r="F1028" s="209" t="s">
        <v>346</v>
      </c>
      <c r="G1028" s="204" t="s">
        <v>338</v>
      </c>
      <c r="H1028" s="207">
        <v>2</v>
      </c>
      <c r="I1028" s="205">
        <v>3</v>
      </c>
      <c r="J1028" s="205">
        <v>5</v>
      </c>
      <c r="K1028" s="205">
        <v>5</v>
      </c>
      <c r="L1028" s="374"/>
      <c r="M1028" s="374"/>
      <c r="N1028" s="374"/>
    </row>
    <row r="1029" spans="2:14" ht="39" customHeight="1" hidden="1">
      <c r="B1029" s="518" t="s">
        <v>327</v>
      </c>
      <c r="C1029" s="390"/>
      <c r="D1029" s="204" t="s">
        <v>267</v>
      </c>
      <c r="E1029" s="204" t="s">
        <v>277</v>
      </c>
      <c r="F1029" s="209" t="s">
        <v>328</v>
      </c>
      <c r="G1029" s="204" t="s">
        <v>324</v>
      </c>
      <c r="H1029" s="204"/>
      <c r="I1029" s="205">
        <f>I1031</f>
        <v>0</v>
      </c>
      <c r="J1029" s="205">
        <f>J1031</f>
        <v>0</v>
      </c>
      <c r="K1029" s="205">
        <f>K1031</f>
        <v>0</v>
      </c>
      <c r="L1029" s="374"/>
      <c r="M1029" s="374"/>
      <c r="N1029" s="374"/>
    </row>
    <row r="1030" spans="2:14" ht="14.25" hidden="1">
      <c r="B1030" s="206" t="s">
        <v>325</v>
      </c>
      <c r="C1030" s="393"/>
      <c r="D1030" s="204" t="s">
        <v>267</v>
      </c>
      <c r="E1030" s="204" t="s">
        <v>277</v>
      </c>
      <c r="F1030" s="209" t="s">
        <v>328</v>
      </c>
      <c r="G1030" s="204" t="s">
        <v>326</v>
      </c>
      <c r="H1030" s="204"/>
      <c r="I1030" s="205">
        <f>I1031</f>
        <v>0</v>
      </c>
      <c r="J1030" s="205">
        <f>J1031</f>
        <v>0</v>
      </c>
      <c r="K1030" s="205">
        <f>K1031</f>
        <v>0</v>
      </c>
      <c r="L1030" s="374"/>
      <c r="M1030" s="374"/>
      <c r="N1030" s="374"/>
    </row>
    <row r="1031" spans="2:14" ht="17.25" customHeight="1" hidden="1">
      <c r="B1031" s="206" t="s">
        <v>316</v>
      </c>
      <c r="C1031" s="393"/>
      <c r="D1031" s="204" t="s">
        <v>267</v>
      </c>
      <c r="E1031" s="204" t="s">
        <v>277</v>
      </c>
      <c r="F1031" s="209" t="s">
        <v>328</v>
      </c>
      <c r="G1031" s="204" t="s">
        <v>326</v>
      </c>
      <c r="H1031" s="204" t="s">
        <v>349</v>
      </c>
      <c r="I1031" s="205"/>
      <c r="J1031" s="205"/>
      <c r="K1031" s="205"/>
      <c r="L1031" s="374"/>
      <c r="M1031" s="374"/>
      <c r="N1031" s="374"/>
    </row>
    <row r="1032" spans="2:14" ht="12.75" customHeight="1">
      <c r="B1032" s="388" t="s">
        <v>284</v>
      </c>
      <c r="C1032" s="393"/>
      <c r="D1032" s="224" t="s">
        <v>285</v>
      </c>
      <c r="E1032" s="224"/>
      <c r="F1032" s="224"/>
      <c r="G1032" s="224"/>
      <c r="H1032" s="224"/>
      <c r="I1032" s="332">
        <f>I1033+I1038</f>
        <v>708.1</v>
      </c>
      <c r="J1032" s="332">
        <f>J1033+J1038</f>
        <v>708.1</v>
      </c>
      <c r="K1032" s="332">
        <f>K1033+K1038</f>
        <v>708.1</v>
      </c>
      <c r="L1032" s="374"/>
      <c r="M1032" s="374"/>
      <c r="N1032" s="374"/>
    </row>
    <row r="1033" spans="2:14" ht="12.75" customHeight="1">
      <c r="B1033" s="399" t="s">
        <v>288</v>
      </c>
      <c r="C1033" s="393"/>
      <c r="D1033" s="203" t="s">
        <v>285</v>
      </c>
      <c r="E1033" s="203" t="s">
        <v>289</v>
      </c>
      <c r="F1033" s="209"/>
      <c r="G1033" s="204"/>
      <c r="H1033" s="204"/>
      <c r="I1033" s="205">
        <f aca="true" t="shared" si="208" ref="I1033:K1036">I1034</f>
        <v>30</v>
      </c>
      <c r="J1033" s="205">
        <f t="shared" si="208"/>
        <v>30</v>
      </c>
      <c r="K1033" s="205">
        <f t="shared" si="208"/>
        <v>30</v>
      </c>
      <c r="L1033" s="374"/>
      <c r="M1033" s="374"/>
      <c r="N1033" s="374"/>
    </row>
    <row r="1034" spans="2:14" ht="18" customHeight="1">
      <c r="B1034" s="211" t="s">
        <v>747</v>
      </c>
      <c r="C1034" s="393"/>
      <c r="D1034" s="204" t="s">
        <v>285</v>
      </c>
      <c r="E1034" s="204" t="s">
        <v>289</v>
      </c>
      <c r="F1034" s="209" t="s">
        <v>320</v>
      </c>
      <c r="G1034" s="204"/>
      <c r="H1034" s="204"/>
      <c r="I1034" s="205">
        <f t="shared" si="208"/>
        <v>30</v>
      </c>
      <c r="J1034" s="205">
        <f t="shared" si="208"/>
        <v>30</v>
      </c>
      <c r="K1034" s="205">
        <f t="shared" si="208"/>
        <v>30</v>
      </c>
      <c r="L1034" s="374"/>
      <c r="M1034" s="374"/>
      <c r="N1034" s="374"/>
    </row>
    <row r="1035" spans="2:14" ht="12.75" customHeight="1">
      <c r="B1035" s="206" t="s">
        <v>362</v>
      </c>
      <c r="C1035" s="393"/>
      <c r="D1035" s="204" t="s">
        <v>285</v>
      </c>
      <c r="E1035" s="204" t="s">
        <v>289</v>
      </c>
      <c r="F1035" s="209" t="s">
        <v>660</v>
      </c>
      <c r="G1035" s="204" t="s">
        <v>361</v>
      </c>
      <c r="H1035" s="204"/>
      <c r="I1035" s="205">
        <f t="shared" si="208"/>
        <v>30</v>
      </c>
      <c r="J1035" s="205">
        <f t="shared" si="208"/>
        <v>30</v>
      </c>
      <c r="K1035" s="205">
        <f t="shared" si="208"/>
        <v>30</v>
      </c>
      <c r="L1035" s="374"/>
      <c r="M1035" s="374"/>
      <c r="N1035" s="374"/>
    </row>
    <row r="1036" spans="2:14" ht="14.25" customHeight="1">
      <c r="B1036" s="206" t="s">
        <v>364</v>
      </c>
      <c r="C1036" s="393"/>
      <c r="D1036" s="204" t="s">
        <v>285</v>
      </c>
      <c r="E1036" s="204" t="s">
        <v>289</v>
      </c>
      <c r="F1036" s="209" t="s">
        <v>660</v>
      </c>
      <c r="G1036" s="204" t="s">
        <v>363</v>
      </c>
      <c r="H1036" s="204"/>
      <c r="I1036" s="205">
        <f t="shared" si="208"/>
        <v>30</v>
      </c>
      <c r="J1036" s="205">
        <f t="shared" si="208"/>
        <v>30</v>
      </c>
      <c r="K1036" s="205">
        <f t="shared" si="208"/>
        <v>30</v>
      </c>
      <c r="L1036" s="374"/>
      <c r="M1036" s="374"/>
      <c r="N1036" s="374"/>
    </row>
    <row r="1037" spans="2:14" ht="12.75" customHeight="1">
      <c r="B1037" s="206" t="s">
        <v>315</v>
      </c>
      <c r="C1037" s="393"/>
      <c r="D1037" s="204" t="s">
        <v>285</v>
      </c>
      <c r="E1037" s="204" t="s">
        <v>289</v>
      </c>
      <c r="F1037" s="209" t="s">
        <v>660</v>
      </c>
      <c r="G1037" s="204" t="s">
        <v>363</v>
      </c>
      <c r="H1037" s="204">
        <v>2</v>
      </c>
      <c r="I1037" s="205">
        <v>30</v>
      </c>
      <c r="J1037" s="205">
        <v>30</v>
      </c>
      <c r="K1037" s="205">
        <v>30</v>
      </c>
      <c r="L1037" s="374"/>
      <c r="M1037" s="374"/>
      <c r="N1037" s="374"/>
    </row>
    <row r="1038" spans="2:14" ht="12.75" customHeight="1">
      <c r="B1038" s="399" t="s">
        <v>290</v>
      </c>
      <c r="C1038" s="393"/>
      <c r="D1038" s="203" t="s">
        <v>285</v>
      </c>
      <c r="E1038" s="203" t="s">
        <v>291</v>
      </c>
      <c r="F1038" s="209"/>
      <c r="G1038" s="204"/>
      <c r="H1038" s="204"/>
      <c r="I1038" s="205">
        <f>I1039+I1046</f>
        <v>678.1</v>
      </c>
      <c r="J1038" s="205">
        <f>J1039+J1046</f>
        <v>678.1</v>
      </c>
      <c r="K1038" s="205">
        <f>K1039+K1046</f>
        <v>678.1</v>
      </c>
      <c r="L1038" s="374"/>
      <c r="M1038" s="374"/>
      <c r="N1038" s="374"/>
    </row>
    <row r="1039" spans="2:14" ht="15.75" customHeight="1" hidden="1">
      <c r="B1039" s="384" t="s">
        <v>731</v>
      </c>
      <c r="C1039" s="393"/>
      <c r="D1039" s="207">
        <v>1000</v>
      </c>
      <c r="E1039" s="207">
        <v>1004</v>
      </c>
      <c r="F1039" s="209" t="s">
        <v>671</v>
      </c>
      <c r="G1039" s="204"/>
      <c r="H1039" s="204"/>
      <c r="I1039" s="205">
        <f aca="true" t="shared" si="209" ref="I1039:K1042">I1040</f>
        <v>0</v>
      </c>
      <c r="J1039" s="205">
        <f t="shared" si="209"/>
        <v>0</v>
      </c>
      <c r="K1039" s="205">
        <f t="shared" si="209"/>
        <v>0</v>
      </c>
      <c r="L1039" s="374"/>
      <c r="M1039" s="374"/>
      <c r="N1039" s="374"/>
    </row>
    <row r="1040" spans="2:14" ht="27.75" customHeight="1" hidden="1">
      <c r="B1040" s="426" t="s">
        <v>672</v>
      </c>
      <c r="C1040" s="393"/>
      <c r="D1040" s="207">
        <v>1000</v>
      </c>
      <c r="E1040" s="207">
        <v>1004</v>
      </c>
      <c r="F1040" s="401" t="s">
        <v>671</v>
      </c>
      <c r="G1040" s="204"/>
      <c r="H1040" s="204"/>
      <c r="I1040" s="205">
        <f t="shared" si="209"/>
        <v>0</v>
      </c>
      <c r="J1040" s="205">
        <f t="shared" si="209"/>
        <v>0</v>
      </c>
      <c r="K1040" s="205">
        <f t="shared" si="209"/>
        <v>0</v>
      </c>
      <c r="L1040" s="374"/>
      <c r="M1040" s="374"/>
      <c r="N1040" s="374"/>
    </row>
    <row r="1041" spans="2:14" ht="12.75" customHeight="1" hidden="1">
      <c r="B1041" s="519" t="s">
        <v>673</v>
      </c>
      <c r="C1041" s="393"/>
      <c r="D1041" s="207">
        <v>1000</v>
      </c>
      <c r="E1041" s="207">
        <v>1004</v>
      </c>
      <c r="F1041" s="401" t="s">
        <v>674</v>
      </c>
      <c r="G1041" s="204"/>
      <c r="H1041" s="204"/>
      <c r="I1041" s="205">
        <f t="shared" si="209"/>
        <v>0</v>
      </c>
      <c r="J1041" s="205">
        <f t="shared" si="209"/>
        <v>0</v>
      </c>
      <c r="K1041" s="205">
        <f t="shared" si="209"/>
        <v>0</v>
      </c>
      <c r="L1041" s="374"/>
      <c r="M1041" s="374"/>
      <c r="N1041" s="374"/>
    </row>
    <row r="1042" spans="2:14" ht="12.75" customHeight="1" hidden="1">
      <c r="B1042" s="206" t="s">
        <v>362</v>
      </c>
      <c r="C1042" s="393"/>
      <c r="D1042" s="207">
        <v>1000</v>
      </c>
      <c r="E1042" s="207">
        <v>1004</v>
      </c>
      <c r="F1042" s="401" t="s">
        <v>674</v>
      </c>
      <c r="G1042" s="204" t="s">
        <v>361</v>
      </c>
      <c r="H1042" s="204"/>
      <c r="I1042" s="205">
        <f t="shared" si="209"/>
        <v>0</v>
      </c>
      <c r="J1042" s="205">
        <f t="shared" si="209"/>
        <v>0</v>
      </c>
      <c r="K1042" s="205">
        <f t="shared" si="209"/>
        <v>0</v>
      </c>
      <c r="L1042" s="374"/>
      <c r="M1042" s="374"/>
      <c r="N1042" s="374"/>
    </row>
    <row r="1043" spans="2:14" ht="14.25" customHeight="1" hidden="1">
      <c r="B1043" s="206" t="s">
        <v>364</v>
      </c>
      <c r="C1043" s="393"/>
      <c r="D1043" s="207">
        <v>1000</v>
      </c>
      <c r="E1043" s="207">
        <v>1004</v>
      </c>
      <c r="F1043" s="401" t="s">
        <v>674</v>
      </c>
      <c r="G1043" s="204" t="s">
        <v>363</v>
      </c>
      <c r="H1043" s="204"/>
      <c r="I1043" s="205">
        <f>I1044+I1045</f>
        <v>0</v>
      </c>
      <c r="J1043" s="205">
        <f>J1044+J1045</f>
        <v>0</v>
      </c>
      <c r="K1043" s="205">
        <f>K1044+K1045</f>
        <v>0</v>
      </c>
      <c r="L1043" s="374"/>
      <c r="M1043" s="374"/>
      <c r="N1043" s="374"/>
    </row>
    <row r="1044" spans="2:14" ht="12.75" customHeight="1" hidden="1">
      <c r="B1044" s="206" t="s">
        <v>315</v>
      </c>
      <c r="C1044" s="467"/>
      <c r="D1044" s="207">
        <v>1000</v>
      </c>
      <c r="E1044" s="207">
        <v>1004</v>
      </c>
      <c r="F1044" s="401" t="s">
        <v>674</v>
      </c>
      <c r="G1044" s="204" t="s">
        <v>363</v>
      </c>
      <c r="H1044" s="204" t="s">
        <v>339</v>
      </c>
      <c r="I1044" s="205"/>
      <c r="J1044" s="205"/>
      <c r="K1044" s="205"/>
      <c r="L1044" s="374"/>
      <c r="M1044" s="374"/>
      <c r="N1044" s="374"/>
    </row>
    <row r="1045" spans="2:14" ht="12.75" customHeight="1" hidden="1">
      <c r="B1045" s="206" t="s">
        <v>316</v>
      </c>
      <c r="C1045" s="467"/>
      <c r="D1045" s="207">
        <v>1000</v>
      </c>
      <c r="E1045" s="207">
        <v>1004</v>
      </c>
      <c r="F1045" s="401" t="s">
        <v>674</v>
      </c>
      <c r="G1045" s="204" t="s">
        <v>363</v>
      </c>
      <c r="H1045" s="204" t="s">
        <v>377</v>
      </c>
      <c r="I1045" s="205"/>
      <c r="J1045" s="205"/>
      <c r="K1045" s="205"/>
      <c r="L1045" s="374"/>
      <c r="M1045" s="374"/>
      <c r="N1045" s="374"/>
    </row>
    <row r="1046" spans="2:14" ht="40.5" customHeight="1">
      <c r="B1046" s="226" t="s">
        <v>213</v>
      </c>
      <c r="C1046" s="467"/>
      <c r="D1046" s="207">
        <v>1000</v>
      </c>
      <c r="E1046" s="207">
        <v>1004</v>
      </c>
      <c r="F1046" s="209" t="s">
        <v>677</v>
      </c>
      <c r="G1046" s="224"/>
      <c r="H1046" s="224"/>
      <c r="I1046" s="205">
        <f>I1047+I1050</f>
        <v>678.1</v>
      </c>
      <c r="J1046" s="205">
        <f>J1047+J1050</f>
        <v>678.1</v>
      </c>
      <c r="K1046" s="205">
        <f>K1047+K1050</f>
        <v>678.1</v>
      </c>
      <c r="L1046" s="374"/>
      <c r="M1046" s="374"/>
      <c r="N1046" s="374"/>
    </row>
    <row r="1047" spans="2:14" ht="12.75" customHeight="1">
      <c r="B1047" s="206" t="s">
        <v>362</v>
      </c>
      <c r="C1047" s="467"/>
      <c r="D1047" s="207">
        <v>1000</v>
      </c>
      <c r="E1047" s="207">
        <v>1004</v>
      </c>
      <c r="F1047" s="209" t="s">
        <v>677</v>
      </c>
      <c r="G1047" s="204" t="s">
        <v>361</v>
      </c>
      <c r="H1047" s="224"/>
      <c r="I1047" s="205">
        <f aca="true" t="shared" si="210" ref="I1047:K1048">I1048</f>
        <v>671.4</v>
      </c>
      <c r="J1047" s="205">
        <f t="shared" si="210"/>
        <v>671.4</v>
      </c>
      <c r="K1047" s="205">
        <f t="shared" si="210"/>
        <v>671.4</v>
      </c>
      <c r="L1047" s="374"/>
      <c r="M1047" s="374"/>
      <c r="N1047" s="374"/>
    </row>
    <row r="1048" spans="2:14" ht="12.75" customHeight="1">
      <c r="B1048" s="206" t="s">
        <v>650</v>
      </c>
      <c r="C1048" s="467"/>
      <c r="D1048" s="207">
        <v>1000</v>
      </c>
      <c r="E1048" s="207">
        <v>1004</v>
      </c>
      <c r="F1048" s="209" t="s">
        <v>677</v>
      </c>
      <c r="G1048" s="204" t="s">
        <v>651</v>
      </c>
      <c r="H1048" s="224"/>
      <c r="I1048" s="205">
        <f t="shared" si="210"/>
        <v>671.4</v>
      </c>
      <c r="J1048" s="205">
        <f t="shared" si="210"/>
        <v>671.4</v>
      </c>
      <c r="K1048" s="205">
        <f t="shared" si="210"/>
        <v>671.4</v>
      </c>
      <c r="L1048" s="374"/>
      <c r="M1048" s="374"/>
      <c r="N1048" s="374"/>
    </row>
    <row r="1049" spans="2:14" ht="12.75" customHeight="1">
      <c r="B1049" s="206" t="s">
        <v>316</v>
      </c>
      <c r="C1049" s="467"/>
      <c r="D1049" s="207">
        <v>1000</v>
      </c>
      <c r="E1049" s="207">
        <v>1004</v>
      </c>
      <c r="F1049" s="209" t="s">
        <v>677</v>
      </c>
      <c r="G1049" s="204" t="s">
        <v>651</v>
      </c>
      <c r="H1049" s="204">
        <v>3</v>
      </c>
      <c r="I1049" s="205">
        <v>671.4</v>
      </c>
      <c r="J1049" s="205">
        <v>671.4</v>
      </c>
      <c r="K1049" s="205">
        <v>671.4</v>
      </c>
      <c r="L1049" s="374"/>
      <c r="M1049" s="374"/>
      <c r="N1049" s="374"/>
    </row>
    <row r="1050" spans="2:14" ht="12.75" customHeight="1">
      <c r="B1050" s="206" t="s">
        <v>364</v>
      </c>
      <c r="C1050" s="467"/>
      <c r="D1050" s="207">
        <v>1000</v>
      </c>
      <c r="E1050" s="207">
        <v>1004</v>
      </c>
      <c r="F1050" s="209" t="s">
        <v>677</v>
      </c>
      <c r="G1050" s="204" t="s">
        <v>363</v>
      </c>
      <c r="H1050" s="204"/>
      <c r="I1050" s="205">
        <f>I1051</f>
        <v>6.7</v>
      </c>
      <c r="J1050" s="205">
        <f>J1051</f>
        <v>6.7</v>
      </c>
      <c r="K1050" s="205">
        <f>K1051</f>
        <v>6.7</v>
      </c>
      <c r="L1050" s="374"/>
      <c r="M1050" s="374"/>
      <c r="N1050" s="374"/>
    </row>
    <row r="1051" spans="2:14" ht="12.75" customHeight="1">
      <c r="B1051" s="206" t="s">
        <v>316</v>
      </c>
      <c r="C1051" s="467"/>
      <c r="D1051" s="207">
        <v>1000</v>
      </c>
      <c r="E1051" s="207">
        <v>1004</v>
      </c>
      <c r="F1051" s="209" t="s">
        <v>677</v>
      </c>
      <c r="G1051" s="204" t="s">
        <v>363</v>
      </c>
      <c r="H1051" s="204" t="s">
        <v>377</v>
      </c>
      <c r="I1051" s="205">
        <v>6.7</v>
      </c>
      <c r="J1051" s="205">
        <v>6.7</v>
      </c>
      <c r="K1051" s="205">
        <v>6.7</v>
      </c>
      <c r="L1051" s="374"/>
      <c r="M1051" s="374"/>
      <c r="N1051" s="374"/>
    </row>
    <row r="1052" spans="2:14" ht="12.75" customHeight="1">
      <c r="B1052" s="399" t="s">
        <v>296</v>
      </c>
      <c r="C1052" s="393"/>
      <c r="D1052" s="203" t="s">
        <v>295</v>
      </c>
      <c r="E1052" s="203" t="s">
        <v>297</v>
      </c>
      <c r="F1052" s="224"/>
      <c r="G1052" s="224"/>
      <c r="H1052" s="224"/>
      <c r="I1052" s="332">
        <f>I1053</f>
        <v>352.5</v>
      </c>
      <c r="J1052" s="332">
        <f>J1053</f>
        <v>355</v>
      </c>
      <c r="K1052" s="332">
        <f>K1053+K1064</f>
        <v>400</v>
      </c>
      <c r="L1052" s="374"/>
      <c r="M1052" s="374"/>
      <c r="N1052" s="374"/>
    </row>
    <row r="1053" spans="2:14" ht="26.25" customHeight="1">
      <c r="B1053" s="415" t="s">
        <v>691</v>
      </c>
      <c r="C1053" s="467"/>
      <c r="D1053" s="204" t="s">
        <v>295</v>
      </c>
      <c r="E1053" s="204" t="s">
        <v>297</v>
      </c>
      <c r="F1053" s="209" t="s">
        <v>692</v>
      </c>
      <c r="G1053" s="204"/>
      <c r="H1053" s="204"/>
      <c r="I1053" s="205">
        <f>I1054</f>
        <v>352.5</v>
      </c>
      <c r="J1053" s="205">
        <f>J1054</f>
        <v>355</v>
      </c>
      <c r="K1053" s="205">
        <f>K1054</f>
        <v>400</v>
      </c>
      <c r="L1053" s="374"/>
      <c r="M1053" s="374"/>
      <c r="N1053" s="374"/>
    </row>
    <row r="1054" spans="2:14" ht="12.75" customHeight="1">
      <c r="B1054" s="206" t="s">
        <v>343</v>
      </c>
      <c r="C1054" s="467"/>
      <c r="D1054" s="204" t="s">
        <v>295</v>
      </c>
      <c r="E1054" s="204" t="s">
        <v>297</v>
      </c>
      <c r="F1054" s="209" t="s">
        <v>693</v>
      </c>
      <c r="G1054" s="204"/>
      <c r="H1054" s="204"/>
      <c r="I1054" s="205">
        <f>I1055+I1061+I1058</f>
        <v>352.5</v>
      </c>
      <c r="J1054" s="205">
        <f>J1055+J1061</f>
        <v>355</v>
      </c>
      <c r="K1054" s="205">
        <f>K1055+K1061</f>
        <v>400</v>
      </c>
      <c r="L1054" s="374"/>
      <c r="M1054" s="374"/>
      <c r="N1054" s="374"/>
    </row>
    <row r="1055" spans="2:14" ht="12.75" customHeight="1">
      <c r="B1055" s="211" t="s">
        <v>331</v>
      </c>
      <c r="C1055" s="467"/>
      <c r="D1055" s="204" t="s">
        <v>295</v>
      </c>
      <c r="E1055" s="204" t="s">
        <v>297</v>
      </c>
      <c r="F1055" s="209" t="s">
        <v>693</v>
      </c>
      <c r="G1055" s="204" t="s">
        <v>332</v>
      </c>
      <c r="H1055" s="204"/>
      <c r="I1055" s="205">
        <f aca="true" t="shared" si="211" ref="I1055:K1056">I1056</f>
        <v>342.5</v>
      </c>
      <c r="J1055" s="205">
        <f t="shared" si="211"/>
        <v>355</v>
      </c>
      <c r="K1055" s="205">
        <f t="shared" si="211"/>
        <v>400</v>
      </c>
      <c r="L1055" s="374"/>
      <c r="M1055" s="374"/>
      <c r="N1055" s="374"/>
    </row>
    <row r="1056" spans="2:14" ht="12.75" customHeight="1">
      <c r="B1056" s="211" t="s">
        <v>333</v>
      </c>
      <c r="C1056" s="467"/>
      <c r="D1056" s="204" t="s">
        <v>295</v>
      </c>
      <c r="E1056" s="204" t="s">
        <v>297</v>
      </c>
      <c r="F1056" s="209" t="s">
        <v>693</v>
      </c>
      <c r="G1056" s="204" t="s">
        <v>334</v>
      </c>
      <c r="H1056" s="204"/>
      <c r="I1056" s="205">
        <f t="shared" si="211"/>
        <v>342.5</v>
      </c>
      <c r="J1056" s="205">
        <f t="shared" si="211"/>
        <v>355</v>
      </c>
      <c r="K1056" s="205">
        <f t="shared" si="211"/>
        <v>400</v>
      </c>
      <c r="L1056" s="374"/>
      <c r="M1056" s="374"/>
      <c r="N1056" s="374"/>
    </row>
    <row r="1057" spans="2:14" ht="12.75" customHeight="1">
      <c r="B1057" s="212" t="s">
        <v>315</v>
      </c>
      <c r="C1057" s="467"/>
      <c r="D1057" s="204" t="s">
        <v>295</v>
      </c>
      <c r="E1057" s="204" t="s">
        <v>297</v>
      </c>
      <c r="F1057" s="209" t="s">
        <v>693</v>
      </c>
      <c r="G1057" s="204" t="s">
        <v>334</v>
      </c>
      <c r="H1057" s="204" t="s">
        <v>339</v>
      </c>
      <c r="I1057" s="205">
        <v>342.5</v>
      </c>
      <c r="J1057" s="205">
        <v>355</v>
      </c>
      <c r="K1057" s="205">
        <v>400</v>
      </c>
      <c r="L1057" s="374"/>
      <c r="M1057" s="374"/>
      <c r="N1057" s="374"/>
    </row>
    <row r="1058" spans="2:14" ht="12.75" customHeight="1" hidden="1">
      <c r="B1058" s="206" t="s">
        <v>362</v>
      </c>
      <c r="C1058" s="467"/>
      <c r="D1058" s="204" t="s">
        <v>295</v>
      </c>
      <c r="E1058" s="204" t="s">
        <v>297</v>
      </c>
      <c r="F1058" s="209" t="s">
        <v>693</v>
      </c>
      <c r="G1058" s="204" t="s">
        <v>361</v>
      </c>
      <c r="H1058" s="204"/>
      <c r="I1058" s="205">
        <f aca="true" t="shared" si="212" ref="I1058:K1059">I1059</f>
        <v>0</v>
      </c>
      <c r="J1058" s="205">
        <f t="shared" si="212"/>
        <v>0</v>
      </c>
      <c r="K1058" s="205">
        <f t="shared" si="212"/>
        <v>0</v>
      </c>
      <c r="L1058" s="374"/>
      <c r="M1058" s="374"/>
      <c r="N1058" s="374"/>
    </row>
    <row r="1059" spans="2:14" ht="12.75" customHeight="1" hidden="1">
      <c r="B1059" s="212" t="s">
        <v>694</v>
      </c>
      <c r="C1059" s="467"/>
      <c r="D1059" s="204" t="s">
        <v>295</v>
      </c>
      <c r="E1059" s="204" t="s">
        <v>297</v>
      </c>
      <c r="F1059" s="209" t="s">
        <v>693</v>
      </c>
      <c r="G1059" s="204" t="s">
        <v>366</v>
      </c>
      <c r="H1059" s="204"/>
      <c r="I1059" s="205">
        <f t="shared" si="212"/>
        <v>0</v>
      </c>
      <c r="J1059" s="205">
        <f t="shared" si="212"/>
        <v>0</v>
      </c>
      <c r="K1059" s="205">
        <f t="shared" si="212"/>
        <v>0</v>
      </c>
      <c r="L1059" s="374"/>
      <c r="M1059" s="374"/>
      <c r="N1059" s="374"/>
    </row>
    <row r="1060" spans="2:14" ht="12.75" customHeight="1" hidden="1">
      <c r="B1060" s="212" t="s">
        <v>694</v>
      </c>
      <c r="C1060" s="467"/>
      <c r="D1060" s="204" t="s">
        <v>295</v>
      </c>
      <c r="E1060" s="204" t="s">
        <v>297</v>
      </c>
      <c r="F1060" s="209" t="s">
        <v>693</v>
      </c>
      <c r="G1060" s="204" t="s">
        <v>366</v>
      </c>
      <c r="H1060" s="204" t="s">
        <v>339</v>
      </c>
      <c r="I1060" s="205"/>
      <c r="J1060" s="205"/>
      <c r="K1060" s="205"/>
      <c r="L1060" s="374"/>
      <c r="M1060" s="374"/>
      <c r="N1060" s="374"/>
    </row>
    <row r="1061" spans="2:14" ht="12.75" customHeight="1">
      <c r="B1061" s="419" t="s">
        <v>335</v>
      </c>
      <c r="C1061" s="467"/>
      <c r="D1061" s="204" t="s">
        <v>295</v>
      </c>
      <c r="E1061" s="204" t="s">
        <v>297</v>
      </c>
      <c r="F1061" s="209" t="s">
        <v>693</v>
      </c>
      <c r="G1061" s="204" t="s">
        <v>336</v>
      </c>
      <c r="H1061" s="204"/>
      <c r="I1061" s="205">
        <f aca="true" t="shared" si="213" ref="I1061:K1062">I1062</f>
        <v>10</v>
      </c>
      <c r="J1061" s="205">
        <f t="shared" si="213"/>
        <v>0</v>
      </c>
      <c r="K1061" s="205">
        <f t="shared" si="213"/>
        <v>0</v>
      </c>
      <c r="L1061" s="374"/>
      <c r="M1061" s="374"/>
      <c r="N1061" s="374"/>
    </row>
    <row r="1062" spans="2:14" ht="12.75" customHeight="1">
      <c r="B1062" s="419" t="s">
        <v>337</v>
      </c>
      <c r="C1062" s="467"/>
      <c r="D1062" s="204" t="s">
        <v>295</v>
      </c>
      <c r="E1062" s="204" t="s">
        <v>297</v>
      </c>
      <c r="F1062" s="209" t="s">
        <v>693</v>
      </c>
      <c r="G1062" s="204" t="s">
        <v>338</v>
      </c>
      <c r="H1062" s="204"/>
      <c r="I1062" s="205">
        <f t="shared" si="213"/>
        <v>10</v>
      </c>
      <c r="J1062" s="205">
        <f t="shared" si="213"/>
        <v>0</v>
      </c>
      <c r="K1062" s="205">
        <f t="shared" si="213"/>
        <v>0</v>
      </c>
      <c r="L1062" s="374"/>
      <c r="M1062" s="374"/>
      <c r="N1062" s="374"/>
    </row>
    <row r="1063" spans="2:14" ht="12.75" customHeight="1">
      <c r="B1063" s="212" t="s">
        <v>315</v>
      </c>
      <c r="C1063" s="467"/>
      <c r="D1063" s="204" t="s">
        <v>295</v>
      </c>
      <c r="E1063" s="204" t="s">
        <v>297</v>
      </c>
      <c r="F1063" s="209" t="s">
        <v>693</v>
      </c>
      <c r="G1063" s="204" t="s">
        <v>338</v>
      </c>
      <c r="H1063" s="204" t="s">
        <v>339</v>
      </c>
      <c r="I1063" s="205">
        <v>10</v>
      </c>
      <c r="J1063" s="205"/>
      <c r="K1063" s="205"/>
      <c r="L1063" s="374"/>
      <c r="M1063" s="374"/>
      <c r="N1063" s="374"/>
    </row>
    <row r="1064" spans="2:14" ht="12.75" customHeight="1" hidden="1">
      <c r="B1064" s="212" t="s">
        <v>695</v>
      </c>
      <c r="C1064" s="467"/>
      <c r="D1064" s="204" t="s">
        <v>295</v>
      </c>
      <c r="E1064" s="204" t="s">
        <v>297</v>
      </c>
      <c r="F1064" s="209" t="s">
        <v>696</v>
      </c>
      <c r="G1064" s="204"/>
      <c r="H1064" s="204"/>
      <c r="I1064" s="205">
        <f aca="true" t="shared" si="214" ref="I1064:K1066">I1065</f>
        <v>0</v>
      </c>
      <c r="J1064" s="205">
        <f t="shared" si="214"/>
        <v>0</v>
      </c>
      <c r="K1064" s="205">
        <f t="shared" si="214"/>
        <v>0</v>
      </c>
      <c r="L1064" s="374"/>
      <c r="M1064" s="374"/>
      <c r="N1064" s="374"/>
    </row>
    <row r="1065" spans="2:14" ht="12.75" customHeight="1" hidden="1">
      <c r="B1065" s="211" t="s">
        <v>331</v>
      </c>
      <c r="C1065" s="467"/>
      <c r="D1065" s="204" t="s">
        <v>295</v>
      </c>
      <c r="E1065" s="204" t="s">
        <v>297</v>
      </c>
      <c r="F1065" s="209" t="s">
        <v>696</v>
      </c>
      <c r="G1065" s="204" t="s">
        <v>332</v>
      </c>
      <c r="H1065" s="204"/>
      <c r="I1065" s="205">
        <f t="shared" si="214"/>
        <v>0</v>
      </c>
      <c r="J1065" s="205">
        <f t="shared" si="214"/>
        <v>0</v>
      </c>
      <c r="K1065" s="205">
        <f t="shared" si="214"/>
        <v>0</v>
      </c>
      <c r="L1065" s="374"/>
      <c r="M1065" s="374"/>
      <c r="N1065" s="374"/>
    </row>
    <row r="1066" spans="2:14" ht="12.75" customHeight="1" hidden="1">
      <c r="B1066" s="211" t="s">
        <v>333</v>
      </c>
      <c r="C1066" s="467"/>
      <c r="D1066" s="204" t="s">
        <v>295</v>
      </c>
      <c r="E1066" s="204" t="s">
        <v>297</v>
      </c>
      <c r="F1066" s="209" t="s">
        <v>696</v>
      </c>
      <c r="G1066" s="204" t="s">
        <v>334</v>
      </c>
      <c r="H1066" s="204"/>
      <c r="I1066" s="205">
        <f t="shared" si="214"/>
        <v>0</v>
      </c>
      <c r="J1066" s="205">
        <f t="shared" si="214"/>
        <v>0</v>
      </c>
      <c r="K1066" s="205">
        <f t="shared" si="214"/>
        <v>0</v>
      </c>
      <c r="L1066" s="374"/>
      <c r="M1066" s="374"/>
      <c r="N1066" s="374"/>
    </row>
    <row r="1067" spans="2:14" ht="12.75" customHeight="1" hidden="1">
      <c r="B1067" s="206" t="s">
        <v>316</v>
      </c>
      <c r="C1067" s="467"/>
      <c r="D1067" s="204" t="s">
        <v>295</v>
      </c>
      <c r="E1067" s="204" t="s">
        <v>297</v>
      </c>
      <c r="F1067" s="209" t="s">
        <v>696</v>
      </c>
      <c r="G1067" s="204" t="s">
        <v>334</v>
      </c>
      <c r="H1067" s="204" t="s">
        <v>377</v>
      </c>
      <c r="I1067" s="205"/>
      <c r="J1067" s="205"/>
      <c r="K1067" s="205"/>
      <c r="L1067" s="374"/>
      <c r="M1067" s="374"/>
      <c r="N1067" s="374"/>
    </row>
    <row r="1068" spans="2:14" ht="15.75" customHeight="1">
      <c r="B1068" s="415" t="s">
        <v>748</v>
      </c>
      <c r="C1068" s="520">
        <v>908</v>
      </c>
      <c r="D1068" s="480"/>
      <c r="E1068" s="480"/>
      <c r="F1068" s="480"/>
      <c r="G1068" s="480"/>
      <c r="H1068" s="480"/>
      <c r="I1068" s="332">
        <f>I1102+I1081+I1075</f>
        <v>15702.1</v>
      </c>
      <c r="J1068" s="332">
        <f>J1069+J1102+J1081</f>
        <v>15500</v>
      </c>
      <c r="K1068" s="332">
        <f>K1069+K1102+K1081</f>
        <v>16725</v>
      </c>
      <c r="L1068" s="387"/>
      <c r="M1068" s="374"/>
      <c r="N1068" s="374"/>
    </row>
    <row r="1069" spans="2:14" ht="12.75" customHeight="1">
      <c r="B1069" s="388" t="s">
        <v>266</v>
      </c>
      <c r="C1069" s="462"/>
      <c r="D1069" s="224" t="s">
        <v>267</v>
      </c>
      <c r="E1069" s="508"/>
      <c r="F1069" s="224"/>
      <c r="G1069" s="224"/>
      <c r="H1069" s="224"/>
      <c r="I1069" s="205"/>
      <c r="J1069" s="205"/>
      <c r="K1069" s="205"/>
      <c r="L1069" s="374"/>
      <c r="M1069" s="374"/>
      <c r="N1069" s="374"/>
    </row>
    <row r="1070" spans="2:14" ht="12.75" customHeight="1" hidden="1">
      <c r="B1070" s="384" t="s">
        <v>314</v>
      </c>
      <c r="C1070" s="462"/>
      <c r="D1070" s="224"/>
      <c r="E1070" s="508"/>
      <c r="F1070" s="224"/>
      <c r="G1070" s="224"/>
      <c r="H1070" s="224" t="s">
        <v>623</v>
      </c>
      <c r="I1070" s="205">
        <f>I1110+I1122</f>
        <v>0</v>
      </c>
      <c r="J1070" s="205">
        <f>J1110+J1122</f>
        <v>0</v>
      </c>
      <c r="K1070" s="205">
        <f>K1110+K1122</f>
        <v>0</v>
      </c>
      <c r="L1070" s="374"/>
      <c r="M1070" s="374"/>
      <c r="N1070" s="374"/>
    </row>
    <row r="1071" spans="2:14" ht="12.75" customHeight="1">
      <c r="B1071" s="384" t="s">
        <v>315</v>
      </c>
      <c r="C1071" s="462"/>
      <c r="D1071" s="224"/>
      <c r="E1071" s="508"/>
      <c r="F1071" s="224"/>
      <c r="G1071" s="224"/>
      <c r="H1071" s="224" t="s">
        <v>339</v>
      </c>
      <c r="I1071" s="205">
        <f>I1089+I1111+I1123+I1139+I1165+I1168+I1171+I1115+I1094+I1148+I1157+I1153+I1080+I1128+I1134</f>
        <v>15702.1</v>
      </c>
      <c r="J1071" s="205">
        <f>J1089+J1111+J1123+J1139+J1165+J1168+J1171+J1115+J1094+J1148+J1157+J1153+J1080+J1128</f>
        <v>15500</v>
      </c>
      <c r="K1071" s="205">
        <f>K1089+K1111+K1123+K1139+K1165+K1168+K1171+K1115+K1094+K1148+K1157+K1153+K1080+K1128</f>
        <v>16725</v>
      </c>
      <c r="L1071" s="374"/>
      <c r="M1071" s="374"/>
      <c r="N1071" s="374"/>
    </row>
    <row r="1072" spans="2:14" ht="12.75" customHeight="1">
      <c r="B1072" s="384" t="s">
        <v>316</v>
      </c>
      <c r="C1072" s="462"/>
      <c r="D1072" s="224"/>
      <c r="E1072" s="508"/>
      <c r="F1072" s="224"/>
      <c r="G1072" s="224"/>
      <c r="H1072" s="224" t="s">
        <v>377</v>
      </c>
      <c r="I1072" s="205">
        <f>I1143+I1174+I1116+I1095+I1149+I1158+I1101+I1135</f>
        <v>0</v>
      </c>
      <c r="J1072" s="205">
        <f>J1143+J1174+J1116+J1095+J1149+J1158</f>
        <v>0</v>
      </c>
      <c r="K1072" s="205">
        <f>K1143+K1174+K1116+K1095+K1149+K1158</f>
        <v>0</v>
      </c>
      <c r="L1072" s="374"/>
      <c r="M1072" s="374"/>
      <c r="N1072" s="374"/>
    </row>
    <row r="1073" spans="2:14" ht="12.75" customHeight="1">
      <c r="B1073" s="384" t="s">
        <v>317</v>
      </c>
      <c r="C1073" s="462"/>
      <c r="D1073" s="224"/>
      <c r="E1073" s="508"/>
      <c r="F1073" s="224"/>
      <c r="G1073" s="224"/>
      <c r="H1073" s="224" t="s">
        <v>349</v>
      </c>
      <c r="I1073" s="205">
        <f>I1117+I1096+I1159</f>
        <v>0</v>
      </c>
      <c r="J1073" s="205">
        <f>J1117+J1096+J1159</f>
        <v>0</v>
      </c>
      <c r="K1073" s="205">
        <f>K1117+K1096+K1159</f>
        <v>0</v>
      </c>
      <c r="L1073" s="374"/>
      <c r="M1073" s="374"/>
      <c r="N1073" s="374"/>
    </row>
    <row r="1074" spans="2:14" ht="12.75" customHeight="1">
      <c r="B1074" s="384" t="s">
        <v>318</v>
      </c>
      <c r="C1074" s="462"/>
      <c r="D1074" s="224"/>
      <c r="E1074" s="508"/>
      <c r="F1074" s="224"/>
      <c r="G1074" s="224"/>
      <c r="H1074" s="224" t="s">
        <v>624</v>
      </c>
      <c r="I1074" s="205"/>
      <c r="J1074" s="205"/>
      <c r="K1074" s="205"/>
      <c r="L1074" s="374"/>
      <c r="M1074" s="374"/>
      <c r="N1074" s="374"/>
    </row>
    <row r="1075" spans="2:14" ht="12.75" customHeight="1">
      <c r="B1075" s="388" t="s">
        <v>224</v>
      </c>
      <c r="C1075" s="398"/>
      <c r="D1075" s="224" t="s">
        <v>225</v>
      </c>
      <c r="E1075" s="224"/>
      <c r="F1075" s="504"/>
      <c r="G1075" s="224"/>
      <c r="H1075" s="224"/>
      <c r="I1075" s="332">
        <f aca="true" t="shared" si="215" ref="I1075:K1079">I1076</f>
        <v>50</v>
      </c>
      <c r="J1075" s="332">
        <f t="shared" si="215"/>
        <v>0</v>
      </c>
      <c r="K1075" s="332">
        <f t="shared" si="215"/>
        <v>0</v>
      </c>
      <c r="L1075" s="374"/>
      <c r="M1075" s="374"/>
      <c r="N1075" s="374"/>
    </row>
    <row r="1076" spans="2:14" ht="12.75" customHeight="1">
      <c r="B1076" s="396" t="s">
        <v>238</v>
      </c>
      <c r="C1076" s="398"/>
      <c r="D1076" s="203" t="s">
        <v>225</v>
      </c>
      <c r="E1076" s="203" t="s">
        <v>239</v>
      </c>
      <c r="F1076" s="299"/>
      <c r="G1076" s="204"/>
      <c r="H1076" s="224"/>
      <c r="I1076" s="205">
        <f t="shared" si="215"/>
        <v>50</v>
      </c>
      <c r="J1076" s="205">
        <f t="shared" si="215"/>
        <v>0</v>
      </c>
      <c r="K1076" s="205">
        <f t="shared" si="215"/>
        <v>0</v>
      </c>
      <c r="L1076" s="374"/>
      <c r="M1076" s="374"/>
      <c r="N1076" s="374"/>
    </row>
    <row r="1077" spans="2:14" ht="28.5">
      <c r="B1077" s="210" t="s">
        <v>386</v>
      </c>
      <c r="C1077" s="462"/>
      <c r="D1077" s="204" t="s">
        <v>225</v>
      </c>
      <c r="E1077" s="204" t="s">
        <v>239</v>
      </c>
      <c r="F1077" s="204" t="s">
        <v>320</v>
      </c>
      <c r="G1077" s="224"/>
      <c r="H1077" s="224"/>
      <c r="I1077" s="205">
        <f t="shared" si="215"/>
        <v>50</v>
      </c>
      <c r="J1077" s="205">
        <f t="shared" si="215"/>
        <v>0</v>
      </c>
      <c r="K1077" s="205">
        <f t="shared" si="215"/>
        <v>0</v>
      </c>
      <c r="L1077" s="374"/>
      <c r="M1077" s="374"/>
      <c r="N1077" s="374"/>
    </row>
    <row r="1078" spans="2:14" ht="12.75" customHeight="1">
      <c r="B1078" s="211" t="s">
        <v>331</v>
      </c>
      <c r="C1078" s="462"/>
      <c r="D1078" s="204" t="s">
        <v>225</v>
      </c>
      <c r="E1078" s="204" t="s">
        <v>239</v>
      </c>
      <c r="F1078" s="350" t="s">
        <v>387</v>
      </c>
      <c r="G1078" s="244">
        <v>200</v>
      </c>
      <c r="H1078" s="244"/>
      <c r="I1078" s="205">
        <f t="shared" si="215"/>
        <v>50</v>
      </c>
      <c r="J1078" s="205">
        <f t="shared" si="215"/>
        <v>0</v>
      </c>
      <c r="K1078" s="205">
        <f t="shared" si="215"/>
        <v>0</v>
      </c>
      <c r="L1078" s="374"/>
      <c r="M1078" s="374"/>
      <c r="N1078" s="374"/>
    </row>
    <row r="1079" spans="2:14" ht="12.75" customHeight="1">
      <c r="B1079" s="211" t="s">
        <v>333</v>
      </c>
      <c r="C1079" s="462"/>
      <c r="D1079" s="204" t="s">
        <v>225</v>
      </c>
      <c r="E1079" s="204" t="s">
        <v>239</v>
      </c>
      <c r="F1079" s="350" t="s">
        <v>387</v>
      </c>
      <c r="G1079" s="244">
        <v>240</v>
      </c>
      <c r="H1079" s="244"/>
      <c r="I1079" s="205">
        <f t="shared" si="215"/>
        <v>50</v>
      </c>
      <c r="J1079" s="205">
        <f t="shared" si="215"/>
        <v>0</v>
      </c>
      <c r="K1079" s="205">
        <f t="shared" si="215"/>
        <v>0</v>
      </c>
      <c r="L1079" s="374"/>
      <c r="M1079" s="374"/>
      <c r="N1079" s="374"/>
    </row>
    <row r="1080" spans="2:14" ht="12.75" customHeight="1">
      <c r="B1080" s="206" t="s">
        <v>315</v>
      </c>
      <c r="C1080" s="462"/>
      <c r="D1080" s="204" t="s">
        <v>225</v>
      </c>
      <c r="E1080" s="204" t="s">
        <v>239</v>
      </c>
      <c r="F1080" s="350" t="s">
        <v>387</v>
      </c>
      <c r="G1080" s="244">
        <v>240</v>
      </c>
      <c r="H1080" s="244">
        <v>2</v>
      </c>
      <c r="I1080" s="205">
        <v>50</v>
      </c>
      <c r="J1080" s="205"/>
      <c r="K1080" s="205"/>
      <c r="L1080" s="374"/>
      <c r="M1080" s="374"/>
      <c r="N1080" s="374"/>
    </row>
    <row r="1081" spans="2:14" ht="12.75" customHeight="1">
      <c r="B1081" s="388" t="s">
        <v>266</v>
      </c>
      <c r="C1081" s="462"/>
      <c r="D1081" s="224"/>
      <c r="E1081" s="508"/>
      <c r="F1081" s="224"/>
      <c r="G1081" s="224"/>
      <c r="H1081" s="224"/>
      <c r="I1081" s="332">
        <f>I1082</f>
        <v>4064.4</v>
      </c>
      <c r="J1081" s="332">
        <f>J1082</f>
        <v>4288</v>
      </c>
      <c r="K1081" s="332">
        <f>K1082</f>
        <v>4580</v>
      </c>
      <c r="L1081" s="374"/>
      <c r="M1081" s="374"/>
      <c r="N1081" s="374"/>
    </row>
    <row r="1082" spans="2:14" ht="12.75" customHeight="1">
      <c r="B1082" s="511" t="s">
        <v>572</v>
      </c>
      <c r="C1082" s="467"/>
      <c r="D1082" s="203" t="s">
        <v>267</v>
      </c>
      <c r="E1082" s="203" t="s">
        <v>273</v>
      </c>
      <c r="F1082" s="397"/>
      <c r="G1082" s="397"/>
      <c r="H1082" s="397"/>
      <c r="I1082" s="205">
        <f>I1083+I1090</f>
        <v>4064.4</v>
      </c>
      <c r="J1082" s="205">
        <f>J1083+J1090</f>
        <v>4288</v>
      </c>
      <c r="K1082" s="205">
        <f>K1083+K1090</f>
        <v>4580</v>
      </c>
      <c r="L1082" s="374"/>
      <c r="M1082" s="374"/>
      <c r="N1082" s="374"/>
    </row>
    <row r="1083" spans="2:14" ht="28.5" customHeight="1">
      <c r="B1083" s="415" t="s">
        <v>591</v>
      </c>
      <c r="C1083" s="467"/>
      <c r="D1083" s="204" t="s">
        <v>267</v>
      </c>
      <c r="E1083" s="204" t="s">
        <v>273</v>
      </c>
      <c r="F1083" s="278" t="s">
        <v>592</v>
      </c>
      <c r="G1083" s="204"/>
      <c r="H1083" s="204"/>
      <c r="I1083" s="205">
        <f>I1084+I1101</f>
        <v>4064.4</v>
      </c>
      <c r="J1083" s="205">
        <f aca="true" t="shared" si="216" ref="J1083:J1088">J1084</f>
        <v>4288</v>
      </c>
      <c r="K1083" s="205">
        <f aca="true" t="shared" si="217" ref="K1083:K1088">K1084</f>
        <v>4580</v>
      </c>
      <c r="L1083" s="374"/>
      <c r="M1083" s="374"/>
      <c r="N1083" s="374"/>
    </row>
    <row r="1084" spans="2:14" ht="15.75" customHeight="1">
      <c r="B1084" s="419" t="s">
        <v>593</v>
      </c>
      <c r="C1084" s="467"/>
      <c r="D1084" s="204" t="s">
        <v>267</v>
      </c>
      <c r="E1084" s="204" t="s">
        <v>273</v>
      </c>
      <c r="F1084" s="278" t="s">
        <v>594</v>
      </c>
      <c r="G1084" s="204"/>
      <c r="H1084" s="204"/>
      <c r="I1084" s="205">
        <f>I1085</f>
        <v>4064.4</v>
      </c>
      <c r="J1084" s="205">
        <f t="shared" si="216"/>
        <v>4288</v>
      </c>
      <c r="K1084" s="205">
        <f t="shared" si="217"/>
        <v>4580</v>
      </c>
      <c r="L1084" s="374"/>
      <c r="M1084" s="374"/>
      <c r="N1084" s="374"/>
    </row>
    <row r="1085" spans="2:14" ht="54" customHeight="1">
      <c r="B1085" s="419" t="s">
        <v>595</v>
      </c>
      <c r="C1085" s="467"/>
      <c r="D1085" s="204" t="s">
        <v>267</v>
      </c>
      <c r="E1085" s="204" t="s">
        <v>273</v>
      </c>
      <c r="F1085" s="209" t="s">
        <v>596</v>
      </c>
      <c r="G1085" s="204"/>
      <c r="H1085" s="204"/>
      <c r="I1085" s="205">
        <f>I1086</f>
        <v>4064.4</v>
      </c>
      <c r="J1085" s="205">
        <f t="shared" si="216"/>
        <v>4288</v>
      </c>
      <c r="K1085" s="205">
        <f t="shared" si="217"/>
        <v>4580</v>
      </c>
      <c r="L1085" s="374"/>
      <c r="M1085" s="374"/>
      <c r="N1085" s="374"/>
    </row>
    <row r="1086" spans="2:14" ht="12.75" customHeight="1">
      <c r="B1086" s="208" t="s">
        <v>597</v>
      </c>
      <c r="C1086" s="467"/>
      <c r="D1086" s="204" t="s">
        <v>267</v>
      </c>
      <c r="E1086" s="204" t="s">
        <v>273</v>
      </c>
      <c r="F1086" s="209" t="s">
        <v>598</v>
      </c>
      <c r="G1086" s="204"/>
      <c r="H1086" s="204"/>
      <c r="I1086" s="205">
        <f>I1087</f>
        <v>4064.4</v>
      </c>
      <c r="J1086" s="205">
        <f t="shared" si="216"/>
        <v>4288</v>
      </c>
      <c r="K1086" s="205">
        <f t="shared" si="217"/>
        <v>4580</v>
      </c>
      <c r="L1086" s="374"/>
      <c r="M1086" s="374"/>
      <c r="N1086" s="374"/>
    </row>
    <row r="1087" spans="2:14" ht="12.75" customHeight="1">
      <c r="B1087" s="206" t="s">
        <v>520</v>
      </c>
      <c r="C1087" s="467"/>
      <c r="D1087" s="204" t="s">
        <v>267</v>
      </c>
      <c r="E1087" s="204" t="s">
        <v>273</v>
      </c>
      <c r="F1087" s="209" t="s">
        <v>598</v>
      </c>
      <c r="G1087" s="244">
        <v>600</v>
      </c>
      <c r="H1087" s="204"/>
      <c r="I1087" s="205">
        <f>I1088</f>
        <v>4064.4</v>
      </c>
      <c r="J1087" s="205">
        <f t="shared" si="216"/>
        <v>4288</v>
      </c>
      <c r="K1087" s="205">
        <f t="shared" si="217"/>
        <v>4580</v>
      </c>
      <c r="L1087" s="374"/>
      <c r="M1087" s="374"/>
      <c r="N1087" s="374"/>
    </row>
    <row r="1088" spans="2:14" ht="12.75" customHeight="1">
      <c r="B1088" s="206" t="s">
        <v>522</v>
      </c>
      <c r="C1088" s="467"/>
      <c r="D1088" s="204" t="s">
        <v>267</v>
      </c>
      <c r="E1088" s="204" t="s">
        <v>273</v>
      </c>
      <c r="F1088" s="209" t="s">
        <v>598</v>
      </c>
      <c r="G1088" s="244">
        <v>610</v>
      </c>
      <c r="H1088" s="204"/>
      <c r="I1088" s="205">
        <f>I1089</f>
        <v>4064.4</v>
      </c>
      <c r="J1088" s="205">
        <f t="shared" si="216"/>
        <v>4288</v>
      </c>
      <c r="K1088" s="205">
        <f t="shared" si="217"/>
        <v>4580</v>
      </c>
      <c r="L1088" s="374"/>
      <c r="M1088" s="374"/>
      <c r="N1088" s="374"/>
    </row>
    <row r="1089" spans="2:14" ht="12.75" customHeight="1">
      <c r="B1089" s="206" t="s">
        <v>315</v>
      </c>
      <c r="C1089" s="467"/>
      <c r="D1089" s="204" t="s">
        <v>267</v>
      </c>
      <c r="E1089" s="204" t="s">
        <v>273</v>
      </c>
      <c r="F1089" s="209" t="s">
        <v>598</v>
      </c>
      <c r="G1089" s="244">
        <v>610</v>
      </c>
      <c r="H1089" s="204" t="s">
        <v>339</v>
      </c>
      <c r="I1089" s="205">
        <v>4064.4</v>
      </c>
      <c r="J1089" s="205">
        <v>4288</v>
      </c>
      <c r="K1089" s="205">
        <v>4580</v>
      </c>
      <c r="L1089" s="374"/>
      <c r="M1089" s="374"/>
      <c r="N1089" s="374"/>
    </row>
    <row r="1090" spans="2:14" ht="12.75" customHeight="1" hidden="1">
      <c r="B1090" s="206" t="s">
        <v>601</v>
      </c>
      <c r="C1090" s="467"/>
      <c r="D1090" s="204" t="s">
        <v>267</v>
      </c>
      <c r="E1090" s="204" t="s">
        <v>273</v>
      </c>
      <c r="F1090" s="209" t="s">
        <v>602</v>
      </c>
      <c r="G1090" s="244"/>
      <c r="H1090" s="204"/>
      <c r="I1090" s="205">
        <f aca="true" t="shared" si="218" ref="I1090:K1092">I1091</f>
        <v>0</v>
      </c>
      <c r="J1090" s="205">
        <f t="shared" si="218"/>
        <v>0</v>
      </c>
      <c r="K1090" s="205">
        <f t="shared" si="218"/>
        <v>0</v>
      </c>
      <c r="L1090" s="374"/>
      <c r="M1090" s="374"/>
      <c r="N1090" s="374"/>
    </row>
    <row r="1091" spans="2:14" ht="12.75" customHeight="1" hidden="1">
      <c r="B1091" s="208" t="s">
        <v>597</v>
      </c>
      <c r="C1091" s="467"/>
      <c r="D1091" s="204" t="s">
        <v>267</v>
      </c>
      <c r="E1091" s="204" t="s">
        <v>273</v>
      </c>
      <c r="F1091" s="209" t="s">
        <v>602</v>
      </c>
      <c r="G1091" s="244"/>
      <c r="H1091" s="204"/>
      <c r="I1091" s="205">
        <f t="shared" si="218"/>
        <v>0</v>
      </c>
      <c r="J1091" s="205">
        <f t="shared" si="218"/>
        <v>0</v>
      </c>
      <c r="K1091" s="205">
        <f t="shared" si="218"/>
        <v>0</v>
      </c>
      <c r="L1091" s="374"/>
      <c r="M1091" s="374"/>
      <c r="N1091" s="374"/>
    </row>
    <row r="1092" spans="2:14" ht="12.75" customHeight="1" hidden="1">
      <c r="B1092" s="206" t="s">
        <v>520</v>
      </c>
      <c r="C1092" s="467"/>
      <c r="D1092" s="204" t="s">
        <v>267</v>
      </c>
      <c r="E1092" s="204" t="s">
        <v>273</v>
      </c>
      <c r="F1092" s="209" t="s">
        <v>602</v>
      </c>
      <c r="G1092" s="244">
        <v>600</v>
      </c>
      <c r="H1092" s="204"/>
      <c r="I1092" s="205">
        <f t="shared" si="218"/>
        <v>0</v>
      </c>
      <c r="J1092" s="205">
        <f t="shared" si="218"/>
        <v>0</v>
      </c>
      <c r="K1092" s="205">
        <f t="shared" si="218"/>
        <v>0</v>
      </c>
      <c r="L1092" s="374"/>
      <c r="M1092" s="374"/>
      <c r="N1092" s="374"/>
    </row>
    <row r="1093" spans="2:14" ht="12.75" customHeight="1" hidden="1">
      <c r="B1093" s="206" t="s">
        <v>522</v>
      </c>
      <c r="C1093" s="467"/>
      <c r="D1093" s="204" t="s">
        <v>267</v>
      </c>
      <c r="E1093" s="204" t="s">
        <v>273</v>
      </c>
      <c r="F1093" s="209" t="s">
        <v>602</v>
      </c>
      <c r="G1093" s="244">
        <v>610</v>
      </c>
      <c r="H1093" s="204"/>
      <c r="I1093" s="205">
        <f>I1094+I1095+I1096</f>
        <v>0</v>
      </c>
      <c r="J1093" s="205">
        <f>J1094+J1095+J1096</f>
        <v>0</v>
      </c>
      <c r="K1093" s="205">
        <f>K1094+K1095+K1096</f>
        <v>0</v>
      </c>
      <c r="L1093" s="374"/>
      <c r="M1093" s="374"/>
      <c r="N1093" s="374"/>
    </row>
    <row r="1094" spans="2:14" ht="12.75" customHeight="1" hidden="1">
      <c r="B1094" s="206" t="s">
        <v>315</v>
      </c>
      <c r="C1094" s="467"/>
      <c r="D1094" s="204" t="s">
        <v>267</v>
      </c>
      <c r="E1094" s="204" t="s">
        <v>273</v>
      </c>
      <c r="F1094" s="209" t="s">
        <v>602</v>
      </c>
      <c r="G1094" s="244">
        <v>610</v>
      </c>
      <c r="H1094" s="204" t="s">
        <v>339</v>
      </c>
      <c r="I1094" s="205"/>
      <c r="J1094" s="205"/>
      <c r="K1094" s="205"/>
      <c r="L1094" s="374"/>
      <c r="M1094" s="374"/>
      <c r="N1094" s="374"/>
    </row>
    <row r="1095" spans="2:14" ht="12.75" customHeight="1" hidden="1">
      <c r="B1095" s="206" t="s">
        <v>316</v>
      </c>
      <c r="C1095" s="467"/>
      <c r="D1095" s="204" t="s">
        <v>267</v>
      </c>
      <c r="E1095" s="204" t="s">
        <v>273</v>
      </c>
      <c r="F1095" s="209" t="s">
        <v>602</v>
      </c>
      <c r="G1095" s="244">
        <v>610</v>
      </c>
      <c r="H1095" s="204" t="s">
        <v>377</v>
      </c>
      <c r="I1095" s="205"/>
      <c r="J1095" s="205"/>
      <c r="K1095" s="205"/>
      <c r="L1095" s="374"/>
      <c r="M1095" s="374"/>
      <c r="N1095" s="374"/>
    </row>
    <row r="1096" spans="2:14" ht="12.75" customHeight="1" hidden="1">
      <c r="B1096" s="206" t="s">
        <v>317</v>
      </c>
      <c r="C1096" s="467"/>
      <c r="D1096" s="204" t="s">
        <v>267</v>
      </c>
      <c r="E1096" s="204" t="s">
        <v>273</v>
      </c>
      <c r="F1096" s="209" t="s">
        <v>602</v>
      </c>
      <c r="G1096" s="244">
        <v>610</v>
      </c>
      <c r="H1096" s="204" t="s">
        <v>349</v>
      </c>
      <c r="I1096" s="205"/>
      <c r="J1096" s="205"/>
      <c r="K1096" s="205"/>
      <c r="L1096" s="374"/>
      <c r="M1096" s="374"/>
      <c r="N1096" s="374"/>
    </row>
    <row r="1097" spans="2:14" ht="12.75" customHeight="1" hidden="1">
      <c r="B1097" s="206" t="s">
        <v>603</v>
      </c>
      <c r="C1097" s="467"/>
      <c r="D1097" s="204" t="s">
        <v>267</v>
      </c>
      <c r="E1097" s="204" t="s">
        <v>273</v>
      </c>
      <c r="F1097" s="209" t="s">
        <v>604</v>
      </c>
      <c r="G1097" s="244"/>
      <c r="H1097" s="204"/>
      <c r="I1097" s="205">
        <f aca="true" t="shared" si="219" ref="I1097:K1100">I1098</f>
        <v>0</v>
      </c>
      <c r="J1097" s="205">
        <f t="shared" si="219"/>
        <v>0</v>
      </c>
      <c r="K1097" s="205">
        <f t="shared" si="219"/>
        <v>0</v>
      </c>
      <c r="L1097" s="374"/>
      <c r="M1097" s="374"/>
      <c r="N1097" s="374"/>
    </row>
    <row r="1098" spans="2:14" ht="12.75" customHeight="1" hidden="1">
      <c r="B1098" s="208" t="s">
        <v>597</v>
      </c>
      <c r="C1098" s="467"/>
      <c r="D1098" s="204" t="s">
        <v>267</v>
      </c>
      <c r="E1098" s="204" t="s">
        <v>273</v>
      </c>
      <c r="F1098" s="209" t="s">
        <v>604</v>
      </c>
      <c r="G1098" s="244">
        <v>600</v>
      </c>
      <c r="H1098" s="204"/>
      <c r="I1098" s="205">
        <f t="shared" si="219"/>
        <v>0</v>
      </c>
      <c r="J1098" s="205">
        <f t="shared" si="219"/>
        <v>0</v>
      </c>
      <c r="K1098" s="205">
        <f t="shared" si="219"/>
        <v>0</v>
      </c>
      <c r="L1098" s="374"/>
      <c r="M1098" s="374"/>
      <c r="N1098" s="374"/>
    </row>
    <row r="1099" spans="2:14" ht="12.75" customHeight="1" hidden="1">
      <c r="B1099" s="206" t="s">
        <v>520</v>
      </c>
      <c r="C1099" s="467"/>
      <c r="D1099" s="204" t="s">
        <v>267</v>
      </c>
      <c r="E1099" s="204" t="s">
        <v>273</v>
      </c>
      <c r="F1099" s="209" t="s">
        <v>604</v>
      </c>
      <c r="G1099" s="244">
        <v>610</v>
      </c>
      <c r="H1099" s="204"/>
      <c r="I1099" s="205">
        <f t="shared" si="219"/>
        <v>0</v>
      </c>
      <c r="J1099" s="205">
        <f t="shared" si="219"/>
        <v>0</v>
      </c>
      <c r="K1099" s="205">
        <f t="shared" si="219"/>
        <v>0</v>
      </c>
      <c r="L1099" s="374"/>
      <c r="M1099" s="374"/>
      <c r="N1099" s="374"/>
    </row>
    <row r="1100" spans="2:14" ht="12.75" customHeight="1" hidden="1">
      <c r="B1100" s="206" t="s">
        <v>522</v>
      </c>
      <c r="C1100" s="467"/>
      <c r="D1100" s="204" t="s">
        <v>267</v>
      </c>
      <c r="E1100" s="204" t="s">
        <v>273</v>
      </c>
      <c r="F1100" s="209" t="s">
        <v>604</v>
      </c>
      <c r="G1100" s="244">
        <v>610</v>
      </c>
      <c r="H1100" s="204"/>
      <c r="I1100" s="205">
        <f t="shared" si="219"/>
        <v>0</v>
      </c>
      <c r="J1100" s="205">
        <f t="shared" si="219"/>
        <v>0</v>
      </c>
      <c r="K1100" s="205">
        <f t="shared" si="219"/>
        <v>0</v>
      </c>
      <c r="L1100" s="374"/>
      <c r="M1100" s="374"/>
      <c r="N1100" s="374"/>
    </row>
    <row r="1101" spans="2:14" ht="12.75" customHeight="1" hidden="1">
      <c r="B1101" s="206" t="s">
        <v>316</v>
      </c>
      <c r="C1101" s="467"/>
      <c r="D1101" s="204" t="s">
        <v>267</v>
      </c>
      <c r="E1101" s="204" t="s">
        <v>273</v>
      </c>
      <c r="F1101" s="209" t="s">
        <v>604</v>
      </c>
      <c r="G1101" s="244">
        <v>610</v>
      </c>
      <c r="H1101" s="204" t="s">
        <v>377</v>
      </c>
      <c r="I1101" s="205"/>
      <c r="J1101" s="205"/>
      <c r="K1101" s="205"/>
      <c r="L1101" s="374"/>
      <c r="M1101" s="374"/>
      <c r="N1101" s="374"/>
    </row>
    <row r="1102" spans="2:14" ht="12.75" customHeight="1">
      <c r="B1102" s="388" t="s">
        <v>278</v>
      </c>
      <c r="C1102" s="467"/>
      <c r="D1102" s="224" t="s">
        <v>279</v>
      </c>
      <c r="E1102" s="309"/>
      <c r="F1102" s="309"/>
      <c r="G1102" s="309"/>
      <c r="H1102" s="309"/>
      <c r="I1102" s="332">
        <f>I1103+I1160</f>
        <v>11587.7</v>
      </c>
      <c r="J1102" s="332">
        <f>J1103+J1160</f>
        <v>11212</v>
      </c>
      <c r="K1102" s="332">
        <f>K1103+K1160</f>
        <v>12145</v>
      </c>
      <c r="L1102" s="374"/>
      <c r="M1102" s="374"/>
      <c r="N1102" s="374"/>
    </row>
    <row r="1103" spans="2:14" ht="12.75" customHeight="1">
      <c r="B1103" s="399" t="s">
        <v>280</v>
      </c>
      <c r="C1103" s="467"/>
      <c r="D1103" s="203" t="s">
        <v>279</v>
      </c>
      <c r="E1103" s="203" t="s">
        <v>281</v>
      </c>
      <c r="F1103" s="204"/>
      <c r="G1103" s="204"/>
      <c r="H1103" s="204"/>
      <c r="I1103" s="243">
        <f>I1104+I1136+I1140+I1144</f>
        <v>8901.2</v>
      </c>
      <c r="J1103" s="243">
        <f>J1104+J1136+J1140+J1144</f>
        <v>8379</v>
      </c>
      <c r="K1103" s="243">
        <f>K1104+K1136+K1140+K1144</f>
        <v>9100</v>
      </c>
      <c r="L1103" s="374"/>
      <c r="M1103" s="374"/>
      <c r="N1103" s="374"/>
    </row>
    <row r="1104" spans="2:14" ht="28.5" customHeight="1">
      <c r="B1104" s="415" t="s">
        <v>591</v>
      </c>
      <c r="C1104" s="467"/>
      <c r="D1104" s="204" t="s">
        <v>279</v>
      </c>
      <c r="E1104" s="204" t="s">
        <v>281</v>
      </c>
      <c r="F1104" s="278" t="s">
        <v>592</v>
      </c>
      <c r="G1104" s="204"/>
      <c r="H1104" s="204"/>
      <c r="I1104" s="205">
        <f>I1105+I1112+I1124</f>
        <v>8831.2</v>
      </c>
      <c r="J1104" s="205">
        <f>J1105+J1112+J1124</f>
        <v>8279</v>
      </c>
      <c r="K1104" s="205">
        <f>K1105+K1112+K1124</f>
        <v>9000</v>
      </c>
      <c r="L1104" s="374"/>
      <c r="M1104" s="374"/>
      <c r="N1104" s="374"/>
    </row>
    <row r="1105" spans="2:14" ht="27.75" customHeight="1">
      <c r="B1105" s="419" t="s">
        <v>625</v>
      </c>
      <c r="C1105" s="467"/>
      <c r="D1105" s="204" t="s">
        <v>279</v>
      </c>
      <c r="E1105" s="204" t="s">
        <v>281</v>
      </c>
      <c r="F1105" s="278" t="s">
        <v>626</v>
      </c>
      <c r="G1105" s="204"/>
      <c r="H1105" s="204"/>
      <c r="I1105" s="205">
        <f>I1106+I1118+I1130</f>
        <v>8831.2</v>
      </c>
      <c r="J1105" s="205">
        <f>J1106+J1118</f>
        <v>8279</v>
      </c>
      <c r="K1105" s="205">
        <f>K1106+K1118</f>
        <v>9000</v>
      </c>
      <c r="L1105" s="374"/>
      <c r="M1105" s="374"/>
      <c r="N1105" s="374"/>
    </row>
    <row r="1106" spans="2:14" ht="54" customHeight="1">
      <c r="B1106" s="419" t="s">
        <v>627</v>
      </c>
      <c r="C1106" s="467"/>
      <c r="D1106" s="204" t="s">
        <v>279</v>
      </c>
      <c r="E1106" s="204" t="s">
        <v>281</v>
      </c>
      <c r="F1106" s="278" t="s">
        <v>626</v>
      </c>
      <c r="G1106" s="204"/>
      <c r="H1106" s="204"/>
      <c r="I1106" s="205">
        <f aca="true" t="shared" si="220" ref="I1106:K1108">I1107</f>
        <v>2765.2</v>
      </c>
      <c r="J1106" s="205">
        <f t="shared" si="220"/>
        <v>2917</v>
      </c>
      <c r="K1106" s="205">
        <f t="shared" si="220"/>
        <v>3250</v>
      </c>
      <c r="L1106" s="374"/>
      <c r="M1106" s="374"/>
      <c r="N1106" s="374"/>
    </row>
    <row r="1107" spans="2:14" ht="12.75" customHeight="1">
      <c r="B1107" s="208" t="s">
        <v>628</v>
      </c>
      <c r="C1107" s="467"/>
      <c r="D1107" s="204" t="s">
        <v>279</v>
      </c>
      <c r="E1107" s="204" t="s">
        <v>281</v>
      </c>
      <c r="F1107" s="278" t="s">
        <v>626</v>
      </c>
      <c r="G1107" s="204"/>
      <c r="H1107" s="204"/>
      <c r="I1107" s="205">
        <f t="shared" si="220"/>
        <v>2765.2</v>
      </c>
      <c r="J1107" s="205">
        <f t="shared" si="220"/>
        <v>2917</v>
      </c>
      <c r="K1107" s="205">
        <f t="shared" si="220"/>
        <v>3250</v>
      </c>
      <c r="L1107" s="374"/>
      <c r="M1107" s="374"/>
      <c r="N1107" s="374"/>
    </row>
    <row r="1108" spans="2:14" ht="12.75" customHeight="1">
      <c r="B1108" s="206" t="s">
        <v>520</v>
      </c>
      <c r="C1108" s="467"/>
      <c r="D1108" s="204" t="s">
        <v>279</v>
      </c>
      <c r="E1108" s="204" t="s">
        <v>281</v>
      </c>
      <c r="F1108" s="278" t="s">
        <v>626</v>
      </c>
      <c r="G1108" s="244">
        <v>600</v>
      </c>
      <c r="H1108" s="204"/>
      <c r="I1108" s="205">
        <f t="shared" si="220"/>
        <v>2765.2</v>
      </c>
      <c r="J1108" s="205">
        <f t="shared" si="220"/>
        <v>2917</v>
      </c>
      <c r="K1108" s="205">
        <f t="shared" si="220"/>
        <v>3250</v>
      </c>
      <c r="L1108" s="374"/>
      <c r="M1108" s="374"/>
      <c r="N1108" s="374"/>
    </row>
    <row r="1109" spans="2:14" ht="12.75" customHeight="1">
      <c r="B1109" s="206" t="s">
        <v>522</v>
      </c>
      <c r="C1109" s="467"/>
      <c r="D1109" s="204" t="s">
        <v>279</v>
      </c>
      <c r="E1109" s="204" t="s">
        <v>281</v>
      </c>
      <c r="F1109" s="278" t="s">
        <v>626</v>
      </c>
      <c r="G1109" s="244">
        <v>610</v>
      </c>
      <c r="H1109" s="204"/>
      <c r="I1109" s="205">
        <f>I1111</f>
        <v>2765.2</v>
      </c>
      <c r="J1109" s="205">
        <f>J1111</f>
        <v>2917</v>
      </c>
      <c r="K1109" s="205">
        <f>K1110+K1111</f>
        <v>3250</v>
      </c>
      <c r="L1109" s="374"/>
      <c r="M1109" s="374"/>
      <c r="N1109" s="374"/>
    </row>
    <row r="1110" spans="2:14" ht="12.75" customHeight="1" hidden="1">
      <c r="B1110" s="206" t="s">
        <v>314</v>
      </c>
      <c r="C1110" s="467"/>
      <c r="D1110" s="204" t="s">
        <v>279</v>
      </c>
      <c r="E1110" s="204" t="s">
        <v>281</v>
      </c>
      <c r="F1110" s="278" t="s">
        <v>626</v>
      </c>
      <c r="G1110" s="244">
        <v>610</v>
      </c>
      <c r="H1110" s="204" t="s">
        <v>623</v>
      </c>
      <c r="I1110" s="205"/>
      <c r="J1110" s="205"/>
      <c r="K1110" s="205"/>
      <c r="L1110" s="374"/>
      <c r="M1110" s="374"/>
      <c r="N1110" s="374"/>
    </row>
    <row r="1111" spans="2:14" ht="12.75" customHeight="1">
      <c r="B1111" s="206" t="s">
        <v>315</v>
      </c>
      <c r="C1111" s="467"/>
      <c r="D1111" s="204" t="s">
        <v>279</v>
      </c>
      <c r="E1111" s="204" t="s">
        <v>281</v>
      </c>
      <c r="F1111" s="278" t="s">
        <v>626</v>
      </c>
      <c r="G1111" s="244">
        <v>610</v>
      </c>
      <c r="H1111" s="204" t="s">
        <v>339</v>
      </c>
      <c r="I1111" s="205">
        <v>2765.2</v>
      </c>
      <c r="J1111" s="205">
        <v>2917</v>
      </c>
      <c r="K1111" s="205">
        <v>3250</v>
      </c>
      <c r="L1111" s="374"/>
      <c r="M1111" s="374"/>
      <c r="N1111" s="374"/>
    </row>
    <row r="1112" spans="2:14" ht="45" customHeight="1" hidden="1">
      <c r="B1112" s="206" t="s">
        <v>629</v>
      </c>
      <c r="C1112" s="467"/>
      <c r="D1112" s="204" t="s">
        <v>279</v>
      </c>
      <c r="E1112" s="204" t="s">
        <v>281</v>
      </c>
      <c r="F1112" s="278" t="s">
        <v>630</v>
      </c>
      <c r="G1112" s="244"/>
      <c r="H1112" s="204"/>
      <c r="I1112" s="205">
        <f aca="true" t="shared" si="221" ref="I1112:K1113">I1113</f>
        <v>0</v>
      </c>
      <c r="J1112" s="205">
        <f t="shared" si="221"/>
        <v>0</v>
      </c>
      <c r="K1112" s="205">
        <f t="shared" si="221"/>
        <v>0</v>
      </c>
      <c r="L1112" s="374"/>
      <c r="M1112" s="374"/>
      <c r="N1112" s="374"/>
    </row>
    <row r="1113" spans="2:14" ht="12.75" customHeight="1" hidden="1">
      <c r="B1113" s="206" t="s">
        <v>520</v>
      </c>
      <c r="C1113" s="467"/>
      <c r="D1113" s="204" t="s">
        <v>279</v>
      </c>
      <c r="E1113" s="204" t="s">
        <v>281</v>
      </c>
      <c r="F1113" s="278" t="s">
        <v>630</v>
      </c>
      <c r="G1113" s="244">
        <v>600</v>
      </c>
      <c r="H1113" s="204"/>
      <c r="I1113" s="205">
        <f t="shared" si="221"/>
        <v>0</v>
      </c>
      <c r="J1113" s="205">
        <f t="shared" si="221"/>
        <v>0</v>
      </c>
      <c r="K1113" s="205">
        <f t="shared" si="221"/>
        <v>0</v>
      </c>
      <c r="L1113" s="374"/>
      <c r="M1113" s="374"/>
      <c r="N1113" s="374"/>
    </row>
    <row r="1114" spans="2:14" ht="12.75" customHeight="1" hidden="1">
      <c r="B1114" s="206" t="s">
        <v>522</v>
      </c>
      <c r="C1114" s="467"/>
      <c r="D1114" s="204" t="s">
        <v>279</v>
      </c>
      <c r="E1114" s="204" t="s">
        <v>281</v>
      </c>
      <c r="F1114" s="278" t="s">
        <v>630</v>
      </c>
      <c r="G1114" s="244">
        <v>610</v>
      </c>
      <c r="H1114" s="204"/>
      <c r="I1114" s="205">
        <f>I1115+I1116+I1117</f>
        <v>0</v>
      </c>
      <c r="J1114" s="205">
        <f>J1115+J1116+J1117</f>
        <v>0</v>
      </c>
      <c r="K1114" s="205">
        <f>K1115+K1116+K1117</f>
        <v>0</v>
      </c>
      <c r="L1114" s="374"/>
      <c r="M1114" s="374"/>
      <c r="N1114" s="374"/>
    </row>
    <row r="1115" spans="2:14" ht="12.75" customHeight="1" hidden="1">
      <c r="B1115" s="206" t="s">
        <v>315</v>
      </c>
      <c r="C1115" s="467"/>
      <c r="D1115" s="204" t="s">
        <v>279</v>
      </c>
      <c r="E1115" s="204" t="s">
        <v>281</v>
      </c>
      <c r="F1115" s="278" t="s">
        <v>630</v>
      </c>
      <c r="G1115" s="244">
        <v>610</v>
      </c>
      <c r="H1115" s="204" t="s">
        <v>339</v>
      </c>
      <c r="I1115" s="205"/>
      <c r="J1115" s="205"/>
      <c r="K1115" s="205"/>
      <c r="L1115" s="374"/>
      <c r="M1115" s="374"/>
      <c r="N1115" s="374"/>
    </row>
    <row r="1116" spans="2:14" ht="12.75" customHeight="1" hidden="1">
      <c r="B1116" s="211" t="s">
        <v>316</v>
      </c>
      <c r="C1116" s="467"/>
      <c r="D1116" s="204" t="s">
        <v>279</v>
      </c>
      <c r="E1116" s="204" t="s">
        <v>281</v>
      </c>
      <c r="F1116" s="278" t="s">
        <v>630</v>
      </c>
      <c r="G1116" s="244">
        <v>610</v>
      </c>
      <c r="H1116" s="204" t="s">
        <v>377</v>
      </c>
      <c r="I1116" s="205"/>
      <c r="J1116" s="205"/>
      <c r="K1116" s="205"/>
      <c r="L1116" s="374"/>
      <c r="M1116" s="374"/>
      <c r="N1116" s="374"/>
    </row>
    <row r="1117" spans="2:14" ht="12.75" customHeight="1" hidden="1">
      <c r="B1117" s="211" t="s">
        <v>317</v>
      </c>
      <c r="C1117" s="467"/>
      <c r="D1117" s="204" t="s">
        <v>279</v>
      </c>
      <c r="E1117" s="204" t="s">
        <v>281</v>
      </c>
      <c r="F1117" s="278" t="s">
        <v>630</v>
      </c>
      <c r="G1117" s="244">
        <v>610</v>
      </c>
      <c r="H1117" s="204" t="s">
        <v>349</v>
      </c>
      <c r="I1117" s="205"/>
      <c r="J1117" s="205"/>
      <c r="K1117" s="205"/>
      <c r="L1117" s="374"/>
      <c r="M1117" s="374"/>
      <c r="N1117" s="374"/>
    </row>
    <row r="1118" spans="2:14" ht="66.75" customHeight="1">
      <c r="B1118" s="402" t="s">
        <v>631</v>
      </c>
      <c r="C1118" s="467"/>
      <c r="D1118" s="204" t="s">
        <v>279</v>
      </c>
      <c r="E1118" s="204" t="s">
        <v>281</v>
      </c>
      <c r="F1118" s="305" t="s">
        <v>632</v>
      </c>
      <c r="G1118" s="204"/>
      <c r="H1118" s="204"/>
      <c r="I1118" s="205">
        <f aca="true" t="shared" si="222" ref="I1118:K1120">I1119</f>
        <v>5572</v>
      </c>
      <c r="J1118" s="205">
        <f t="shared" si="222"/>
        <v>5362</v>
      </c>
      <c r="K1118" s="205">
        <f t="shared" si="222"/>
        <v>5750</v>
      </c>
      <c r="L1118" s="374"/>
      <c r="M1118" s="374"/>
      <c r="N1118" s="374"/>
    </row>
    <row r="1119" spans="2:14" ht="12.75" customHeight="1">
      <c r="B1119" s="208" t="s">
        <v>628</v>
      </c>
      <c r="C1119" s="467"/>
      <c r="D1119" s="204" t="s">
        <v>279</v>
      </c>
      <c r="E1119" s="204" t="s">
        <v>281</v>
      </c>
      <c r="F1119" s="305" t="s">
        <v>632</v>
      </c>
      <c r="G1119" s="204"/>
      <c r="H1119" s="204"/>
      <c r="I1119" s="205">
        <f t="shared" si="222"/>
        <v>5572</v>
      </c>
      <c r="J1119" s="205">
        <f t="shared" si="222"/>
        <v>5362</v>
      </c>
      <c r="K1119" s="205">
        <f t="shared" si="222"/>
        <v>5750</v>
      </c>
      <c r="L1119" s="374"/>
      <c r="M1119" s="374"/>
      <c r="N1119" s="374"/>
    </row>
    <row r="1120" spans="2:14" ht="12.75" customHeight="1">
      <c r="B1120" s="206" t="s">
        <v>520</v>
      </c>
      <c r="C1120" s="467"/>
      <c r="D1120" s="204" t="s">
        <v>279</v>
      </c>
      <c r="E1120" s="204" t="s">
        <v>281</v>
      </c>
      <c r="F1120" s="305" t="s">
        <v>632</v>
      </c>
      <c r="G1120" s="244">
        <v>600</v>
      </c>
      <c r="H1120" s="204"/>
      <c r="I1120" s="205">
        <f t="shared" si="222"/>
        <v>5572</v>
      </c>
      <c r="J1120" s="205">
        <f t="shared" si="222"/>
        <v>5362</v>
      </c>
      <c r="K1120" s="205">
        <f t="shared" si="222"/>
        <v>5750</v>
      </c>
      <c r="L1120" s="374"/>
      <c r="M1120" s="374"/>
      <c r="N1120" s="374"/>
    </row>
    <row r="1121" spans="2:14" ht="12.75" customHeight="1">
      <c r="B1121" s="206" t="s">
        <v>522</v>
      </c>
      <c r="C1121" s="467"/>
      <c r="D1121" s="204" t="s">
        <v>279</v>
      </c>
      <c r="E1121" s="204" t="s">
        <v>281</v>
      </c>
      <c r="F1121" s="305" t="s">
        <v>632</v>
      </c>
      <c r="G1121" s="244">
        <v>610</v>
      </c>
      <c r="H1121" s="204"/>
      <c r="I1121" s="205">
        <f>I1122+I1123</f>
        <v>5572</v>
      </c>
      <c r="J1121" s="205">
        <f>J1122+J1123</f>
        <v>5362</v>
      </c>
      <c r="K1121" s="205">
        <f>K1122+K1123</f>
        <v>5750</v>
      </c>
      <c r="L1121" s="374"/>
      <c r="M1121" s="374"/>
      <c r="N1121" s="374"/>
    </row>
    <row r="1122" spans="2:14" ht="12.75" customHeight="1">
      <c r="B1122" s="206" t="s">
        <v>314</v>
      </c>
      <c r="C1122" s="467"/>
      <c r="D1122" s="204" t="s">
        <v>279</v>
      </c>
      <c r="E1122" s="204" t="s">
        <v>281</v>
      </c>
      <c r="F1122" s="305" t="s">
        <v>632</v>
      </c>
      <c r="G1122" s="244">
        <v>610</v>
      </c>
      <c r="H1122" s="204" t="s">
        <v>623</v>
      </c>
      <c r="I1122" s="205"/>
      <c r="J1122" s="205"/>
      <c r="K1122" s="205"/>
      <c r="L1122" s="374"/>
      <c r="M1122" s="374"/>
      <c r="N1122" s="374"/>
    </row>
    <row r="1123" spans="2:14" ht="12.75" customHeight="1">
      <c r="B1123" s="206" t="s">
        <v>315</v>
      </c>
      <c r="C1123" s="467"/>
      <c r="D1123" s="204" t="s">
        <v>279</v>
      </c>
      <c r="E1123" s="204" t="s">
        <v>281</v>
      </c>
      <c r="F1123" s="305" t="s">
        <v>632</v>
      </c>
      <c r="G1123" s="244">
        <v>610</v>
      </c>
      <c r="H1123" s="204" t="s">
        <v>339</v>
      </c>
      <c r="I1123" s="205">
        <v>5572</v>
      </c>
      <c r="J1123" s="205">
        <v>5362</v>
      </c>
      <c r="K1123" s="205">
        <v>5750</v>
      </c>
      <c r="L1123" s="374"/>
      <c r="M1123" s="374"/>
      <c r="N1123" s="374"/>
    </row>
    <row r="1124" spans="2:14" ht="12.75" customHeight="1">
      <c r="B1124" s="148" t="s">
        <v>749</v>
      </c>
      <c r="C1124" s="467"/>
      <c r="D1124" s="204" t="s">
        <v>279</v>
      </c>
      <c r="E1124" s="204" t="s">
        <v>281</v>
      </c>
      <c r="F1124" s="278" t="s">
        <v>634</v>
      </c>
      <c r="G1124" s="244"/>
      <c r="H1124" s="204"/>
      <c r="I1124" s="205">
        <f aca="true" t="shared" si="223" ref="I1124:K1126">I1125</f>
        <v>0</v>
      </c>
      <c r="J1124" s="205">
        <f t="shared" si="223"/>
        <v>0</v>
      </c>
      <c r="K1124" s="205">
        <f t="shared" si="223"/>
        <v>0</v>
      </c>
      <c r="L1124" s="374"/>
      <c r="M1124" s="374"/>
      <c r="N1124" s="374"/>
    </row>
    <row r="1125" spans="2:14" ht="12.75" customHeight="1">
      <c r="B1125" s="330" t="s">
        <v>628</v>
      </c>
      <c r="C1125" s="467"/>
      <c r="D1125" s="204" t="s">
        <v>279</v>
      </c>
      <c r="E1125" s="204" t="s">
        <v>281</v>
      </c>
      <c r="F1125" s="278" t="s">
        <v>634</v>
      </c>
      <c r="G1125" s="244"/>
      <c r="H1125" s="204"/>
      <c r="I1125" s="205">
        <f t="shared" si="223"/>
        <v>0</v>
      </c>
      <c r="J1125" s="205">
        <f t="shared" si="223"/>
        <v>0</v>
      </c>
      <c r="K1125" s="205">
        <f t="shared" si="223"/>
        <v>0</v>
      </c>
      <c r="L1125" s="374"/>
      <c r="M1125" s="374"/>
      <c r="N1125" s="374"/>
    </row>
    <row r="1126" spans="2:14" ht="12.75" customHeight="1">
      <c r="B1126" s="217" t="s">
        <v>520</v>
      </c>
      <c r="C1126" s="467"/>
      <c r="D1126" s="204" t="s">
        <v>279</v>
      </c>
      <c r="E1126" s="204" t="s">
        <v>281</v>
      </c>
      <c r="F1126" s="278" t="s">
        <v>634</v>
      </c>
      <c r="G1126" s="244">
        <v>600</v>
      </c>
      <c r="H1126" s="204"/>
      <c r="I1126" s="205">
        <f t="shared" si="223"/>
        <v>0</v>
      </c>
      <c r="J1126" s="205">
        <f t="shared" si="223"/>
        <v>0</v>
      </c>
      <c r="K1126" s="205">
        <f t="shared" si="223"/>
        <v>0</v>
      </c>
      <c r="L1126" s="374"/>
      <c r="M1126" s="374"/>
      <c r="N1126" s="374"/>
    </row>
    <row r="1127" spans="2:14" ht="12.75" customHeight="1">
      <c r="B1127" s="217" t="s">
        <v>522</v>
      </c>
      <c r="C1127" s="467"/>
      <c r="D1127" s="204" t="s">
        <v>279</v>
      </c>
      <c r="E1127" s="204" t="s">
        <v>281</v>
      </c>
      <c r="F1127" s="278" t="s">
        <v>634</v>
      </c>
      <c r="G1127" s="244">
        <v>610</v>
      </c>
      <c r="H1127" s="204"/>
      <c r="I1127" s="205">
        <f>I1128+I1129</f>
        <v>0</v>
      </c>
      <c r="J1127" s="205">
        <f>J1128+J1129</f>
        <v>0</v>
      </c>
      <c r="K1127" s="205">
        <f>K1128+K1129</f>
        <v>0</v>
      </c>
      <c r="L1127" s="374"/>
      <c r="M1127" s="374"/>
      <c r="N1127" s="374"/>
    </row>
    <row r="1128" spans="2:14" ht="12.75" customHeight="1">
      <c r="B1128" s="267" t="s">
        <v>315</v>
      </c>
      <c r="C1128" s="467"/>
      <c r="D1128" s="204" t="s">
        <v>279</v>
      </c>
      <c r="E1128" s="204" t="s">
        <v>281</v>
      </c>
      <c r="F1128" s="278" t="s">
        <v>634</v>
      </c>
      <c r="G1128" s="244">
        <v>610</v>
      </c>
      <c r="H1128" s="204" t="s">
        <v>339</v>
      </c>
      <c r="I1128" s="205">
        <v>0</v>
      </c>
      <c r="J1128" s="205"/>
      <c r="K1128" s="205"/>
      <c r="L1128" s="374"/>
      <c r="M1128" s="374"/>
      <c r="N1128" s="374"/>
    </row>
    <row r="1129" spans="2:14" ht="12.75" customHeight="1">
      <c r="B1129" s="206" t="s">
        <v>316</v>
      </c>
      <c r="C1129" s="467"/>
      <c r="D1129" s="204" t="s">
        <v>279</v>
      </c>
      <c r="E1129" s="204" t="s">
        <v>281</v>
      </c>
      <c r="F1129" s="278" t="s">
        <v>634</v>
      </c>
      <c r="G1129" s="244">
        <v>610</v>
      </c>
      <c r="H1129" s="204" t="s">
        <v>377</v>
      </c>
      <c r="I1129" s="205"/>
      <c r="J1129" s="205"/>
      <c r="K1129" s="205"/>
      <c r="L1129" s="374"/>
      <c r="M1129" s="374"/>
      <c r="N1129" s="374"/>
    </row>
    <row r="1130" spans="2:14" ht="28.5">
      <c r="B1130" s="210" t="s">
        <v>635</v>
      </c>
      <c r="C1130" s="467"/>
      <c r="D1130" s="204" t="s">
        <v>279</v>
      </c>
      <c r="E1130" s="204" t="s">
        <v>281</v>
      </c>
      <c r="F1130" s="278" t="s">
        <v>636</v>
      </c>
      <c r="G1130" s="244">
        <v>610</v>
      </c>
      <c r="H1130" s="204"/>
      <c r="I1130" s="205">
        <f aca="true" t="shared" si="224" ref="I1130:K1132">I1131</f>
        <v>494</v>
      </c>
      <c r="J1130" s="205">
        <f t="shared" si="224"/>
        <v>0</v>
      </c>
      <c r="K1130" s="205">
        <f t="shared" si="224"/>
        <v>0</v>
      </c>
      <c r="L1130" s="374"/>
      <c r="M1130" s="374"/>
      <c r="N1130" s="374"/>
    </row>
    <row r="1131" spans="2:14" ht="12.75" customHeight="1">
      <c r="B1131" s="330" t="s">
        <v>628</v>
      </c>
      <c r="C1131" s="467"/>
      <c r="D1131" s="204" t="s">
        <v>279</v>
      </c>
      <c r="E1131" s="204" t="s">
        <v>281</v>
      </c>
      <c r="F1131" s="278" t="s">
        <v>636</v>
      </c>
      <c r="G1131" s="244">
        <v>610</v>
      </c>
      <c r="H1131" s="204"/>
      <c r="I1131" s="205">
        <f t="shared" si="224"/>
        <v>494</v>
      </c>
      <c r="J1131" s="205">
        <f t="shared" si="224"/>
        <v>0</v>
      </c>
      <c r="K1131" s="205">
        <f t="shared" si="224"/>
        <v>0</v>
      </c>
      <c r="L1131" s="374"/>
      <c r="M1131" s="374"/>
      <c r="N1131" s="374"/>
    </row>
    <row r="1132" spans="2:14" ht="12.75" customHeight="1">
      <c r="B1132" s="217" t="s">
        <v>520</v>
      </c>
      <c r="C1132" s="467"/>
      <c r="D1132" s="204" t="s">
        <v>279</v>
      </c>
      <c r="E1132" s="204" t="s">
        <v>281</v>
      </c>
      <c r="F1132" s="278" t="s">
        <v>636</v>
      </c>
      <c r="G1132" s="244">
        <v>610</v>
      </c>
      <c r="H1132" s="204"/>
      <c r="I1132" s="205">
        <f t="shared" si="224"/>
        <v>494</v>
      </c>
      <c r="J1132" s="205">
        <f t="shared" si="224"/>
        <v>0</v>
      </c>
      <c r="K1132" s="205">
        <f t="shared" si="224"/>
        <v>0</v>
      </c>
      <c r="L1132" s="374"/>
      <c r="M1132" s="374"/>
      <c r="N1132" s="374"/>
    </row>
    <row r="1133" spans="2:14" ht="12.75" customHeight="1">
      <c r="B1133" s="217" t="s">
        <v>522</v>
      </c>
      <c r="C1133" s="467"/>
      <c r="D1133" s="204" t="s">
        <v>279</v>
      </c>
      <c r="E1133" s="204" t="s">
        <v>281</v>
      </c>
      <c r="F1133" s="278" t="s">
        <v>636</v>
      </c>
      <c r="G1133" s="244">
        <v>610</v>
      </c>
      <c r="H1133" s="204"/>
      <c r="I1133" s="205">
        <f>I1134+I1135</f>
        <v>494</v>
      </c>
      <c r="J1133" s="205">
        <f>J1134+J1135</f>
        <v>0</v>
      </c>
      <c r="K1133" s="205">
        <f>K1134+K1135</f>
        <v>0</v>
      </c>
      <c r="L1133" s="374"/>
      <c r="M1133" s="374"/>
      <c r="N1133" s="374"/>
    </row>
    <row r="1134" spans="2:14" ht="12.75" customHeight="1">
      <c r="B1134" s="267" t="s">
        <v>315</v>
      </c>
      <c r="C1134" s="467"/>
      <c r="D1134" s="204" t="s">
        <v>279</v>
      </c>
      <c r="E1134" s="204" t="s">
        <v>281</v>
      </c>
      <c r="F1134" s="278" t="s">
        <v>636</v>
      </c>
      <c r="G1134" s="244">
        <v>610</v>
      </c>
      <c r="H1134" s="204" t="s">
        <v>339</v>
      </c>
      <c r="I1134" s="205">
        <v>494</v>
      </c>
      <c r="J1134" s="205"/>
      <c r="K1134" s="205"/>
      <c r="L1134" s="374"/>
      <c r="M1134" s="374"/>
      <c r="N1134" s="374"/>
    </row>
    <row r="1135" spans="2:14" ht="12.75" customHeight="1">
      <c r="B1135" s="206" t="s">
        <v>316</v>
      </c>
      <c r="C1135" s="467"/>
      <c r="D1135" s="204" t="s">
        <v>279</v>
      </c>
      <c r="E1135" s="204" t="s">
        <v>281</v>
      </c>
      <c r="F1135" s="278" t="s">
        <v>636</v>
      </c>
      <c r="G1135" s="244">
        <v>610</v>
      </c>
      <c r="H1135" s="204" t="s">
        <v>377</v>
      </c>
      <c r="I1135" s="205"/>
      <c r="J1135" s="205"/>
      <c r="K1135" s="205"/>
      <c r="L1135" s="374"/>
      <c r="M1135" s="374"/>
      <c r="N1135" s="374"/>
    </row>
    <row r="1136" spans="2:14" ht="26.25" customHeight="1">
      <c r="B1136" s="402" t="s">
        <v>637</v>
      </c>
      <c r="C1136" s="467"/>
      <c r="D1136" s="204" t="s">
        <v>279</v>
      </c>
      <c r="E1136" s="204" t="s">
        <v>281</v>
      </c>
      <c r="F1136" s="305" t="s">
        <v>638</v>
      </c>
      <c r="G1136" s="204"/>
      <c r="H1136" s="204"/>
      <c r="I1136" s="205">
        <f aca="true" t="shared" si="225" ref="I1136:K1138">I1137</f>
        <v>0</v>
      </c>
      <c r="J1136" s="205">
        <f t="shared" si="225"/>
        <v>0</v>
      </c>
      <c r="K1136" s="205">
        <f t="shared" si="225"/>
        <v>0</v>
      </c>
      <c r="L1136" s="374"/>
      <c r="M1136" s="374"/>
      <c r="N1136" s="374"/>
    </row>
    <row r="1137" spans="2:14" ht="12.75" customHeight="1">
      <c r="B1137" s="211" t="s">
        <v>331</v>
      </c>
      <c r="C1137" s="467"/>
      <c r="D1137" s="204" t="s">
        <v>279</v>
      </c>
      <c r="E1137" s="204" t="s">
        <v>281</v>
      </c>
      <c r="F1137" s="305" t="s">
        <v>639</v>
      </c>
      <c r="G1137" s="244">
        <v>200</v>
      </c>
      <c r="H1137" s="204"/>
      <c r="I1137" s="205">
        <f t="shared" si="225"/>
        <v>0</v>
      </c>
      <c r="J1137" s="205">
        <f t="shared" si="225"/>
        <v>0</v>
      </c>
      <c r="K1137" s="205">
        <f t="shared" si="225"/>
        <v>0</v>
      </c>
      <c r="L1137" s="374"/>
      <c r="M1137" s="374"/>
      <c r="N1137" s="374"/>
    </row>
    <row r="1138" spans="2:14" ht="12.75" customHeight="1">
      <c r="B1138" s="211" t="s">
        <v>333</v>
      </c>
      <c r="C1138" s="467"/>
      <c r="D1138" s="204" t="s">
        <v>279</v>
      </c>
      <c r="E1138" s="204" t="s">
        <v>281</v>
      </c>
      <c r="F1138" s="305" t="s">
        <v>639</v>
      </c>
      <c r="G1138" s="244">
        <v>240</v>
      </c>
      <c r="H1138" s="204"/>
      <c r="I1138" s="205">
        <f t="shared" si="225"/>
        <v>0</v>
      </c>
      <c r="J1138" s="205">
        <f t="shared" si="225"/>
        <v>0</v>
      </c>
      <c r="K1138" s="205">
        <f t="shared" si="225"/>
        <v>0</v>
      </c>
      <c r="L1138" s="374"/>
      <c r="M1138" s="374"/>
      <c r="N1138" s="374"/>
    </row>
    <row r="1139" spans="2:14" ht="12.75" customHeight="1">
      <c r="B1139" s="206" t="s">
        <v>315</v>
      </c>
      <c r="C1139" s="467"/>
      <c r="D1139" s="204" t="s">
        <v>279</v>
      </c>
      <c r="E1139" s="204" t="s">
        <v>281</v>
      </c>
      <c r="F1139" s="305" t="s">
        <v>639</v>
      </c>
      <c r="G1139" s="244">
        <v>240</v>
      </c>
      <c r="H1139" s="204" t="s">
        <v>339</v>
      </c>
      <c r="I1139" s="205"/>
      <c r="J1139" s="205"/>
      <c r="K1139" s="205"/>
      <c r="L1139" s="374"/>
      <c r="M1139" s="374"/>
      <c r="N1139" s="374"/>
    </row>
    <row r="1140" spans="2:14" ht="26.25" customHeight="1">
      <c r="B1140" s="206" t="s">
        <v>471</v>
      </c>
      <c r="C1140" s="467"/>
      <c r="D1140" s="204" t="s">
        <v>279</v>
      </c>
      <c r="E1140" s="204" t="s">
        <v>281</v>
      </c>
      <c r="F1140" s="209" t="s">
        <v>472</v>
      </c>
      <c r="G1140" s="204"/>
      <c r="H1140" s="204"/>
      <c r="I1140" s="205">
        <f aca="true" t="shared" si="226" ref="I1140:K1142">I1141</f>
        <v>0</v>
      </c>
      <c r="J1140" s="205">
        <f t="shared" si="226"/>
        <v>0</v>
      </c>
      <c r="K1140" s="205">
        <f t="shared" si="226"/>
        <v>0</v>
      </c>
      <c r="L1140" s="374"/>
      <c r="M1140" s="374"/>
      <c r="N1140" s="374"/>
    </row>
    <row r="1141" spans="2:14" ht="12.75" customHeight="1">
      <c r="B1141" s="206" t="s">
        <v>520</v>
      </c>
      <c r="C1141" s="467"/>
      <c r="D1141" s="204" t="s">
        <v>279</v>
      </c>
      <c r="E1141" s="204" t="s">
        <v>281</v>
      </c>
      <c r="F1141" s="209" t="s">
        <v>472</v>
      </c>
      <c r="G1141" s="204" t="s">
        <v>521</v>
      </c>
      <c r="H1141" s="204"/>
      <c r="I1141" s="205">
        <f t="shared" si="226"/>
        <v>0</v>
      </c>
      <c r="J1141" s="205">
        <f t="shared" si="226"/>
        <v>0</v>
      </c>
      <c r="K1141" s="205">
        <f t="shared" si="226"/>
        <v>0</v>
      </c>
      <c r="L1141" s="374"/>
      <c r="M1141" s="374"/>
      <c r="N1141" s="374"/>
    </row>
    <row r="1142" spans="2:14" ht="12.75" customHeight="1">
      <c r="B1142" s="206" t="s">
        <v>522</v>
      </c>
      <c r="C1142" s="467"/>
      <c r="D1142" s="204" t="s">
        <v>279</v>
      </c>
      <c r="E1142" s="204" t="s">
        <v>281</v>
      </c>
      <c r="F1142" s="209" t="s">
        <v>472</v>
      </c>
      <c r="G1142" s="204" t="s">
        <v>528</v>
      </c>
      <c r="H1142" s="204"/>
      <c r="I1142" s="205">
        <f t="shared" si="226"/>
        <v>0</v>
      </c>
      <c r="J1142" s="205">
        <f t="shared" si="226"/>
        <v>0</v>
      </c>
      <c r="K1142" s="205">
        <f t="shared" si="226"/>
        <v>0</v>
      </c>
      <c r="L1142" s="374"/>
      <c r="M1142" s="374"/>
      <c r="N1142" s="374"/>
    </row>
    <row r="1143" spans="2:14" ht="12.75" customHeight="1">
      <c r="B1143" s="211" t="s">
        <v>316</v>
      </c>
      <c r="C1143" s="467"/>
      <c r="D1143" s="204" t="s">
        <v>279</v>
      </c>
      <c r="E1143" s="204" t="s">
        <v>281</v>
      </c>
      <c r="F1143" s="209" t="s">
        <v>472</v>
      </c>
      <c r="G1143" s="204" t="s">
        <v>528</v>
      </c>
      <c r="H1143" s="204" t="s">
        <v>377</v>
      </c>
      <c r="I1143" s="205"/>
      <c r="J1143" s="205"/>
      <c r="K1143" s="205"/>
      <c r="L1143" s="374"/>
      <c r="M1143" s="374"/>
      <c r="N1143" s="374"/>
    </row>
    <row r="1144" spans="2:14" ht="28.5" customHeight="1">
      <c r="B1144" s="521" t="s">
        <v>750</v>
      </c>
      <c r="C1144" s="467"/>
      <c r="D1144" s="204" t="s">
        <v>279</v>
      </c>
      <c r="E1144" s="204" t="s">
        <v>281</v>
      </c>
      <c r="F1144" s="209" t="s">
        <v>638</v>
      </c>
      <c r="G1144" s="204"/>
      <c r="H1144" s="204"/>
      <c r="I1144" s="205">
        <f>I1145+I1154+I1150</f>
        <v>70</v>
      </c>
      <c r="J1144" s="205">
        <f>J1145+J1154+J1150</f>
        <v>100</v>
      </c>
      <c r="K1144" s="205">
        <f>K1145+K1154+K1150</f>
        <v>100</v>
      </c>
      <c r="L1144" s="374"/>
      <c r="M1144" s="374"/>
      <c r="N1144" s="374"/>
    </row>
    <row r="1145" spans="2:14" ht="28.5" customHeight="1">
      <c r="B1145" s="210" t="s">
        <v>641</v>
      </c>
      <c r="C1145" s="467"/>
      <c r="D1145" s="204" t="s">
        <v>279</v>
      </c>
      <c r="E1145" s="204" t="s">
        <v>281</v>
      </c>
      <c r="F1145" s="209" t="s">
        <v>642</v>
      </c>
      <c r="G1145" s="204"/>
      <c r="H1145" s="204"/>
      <c r="I1145" s="205">
        <f aca="true" t="shared" si="227" ref="I1145:K1146">I1146</f>
        <v>0</v>
      </c>
      <c r="J1145" s="205">
        <f t="shared" si="227"/>
        <v>0</v>
      </c>
      <c r="K1145" s="205">
        <f t="shared" si="227"/>
        <v>0</v>
      </c>
      <c r="L1145" s="374"/>
      <c r="M1145" s="374"/>
      <c r="N1145" s="374"/>
    </row>
    <row r="1146" spans="2:14" ht="12.75" customHeight="1">
      <c r="B1146" s="211" t="s">
        <v>331</v>
      </c>
      <c r="C1146" s="467"/>
      <c r="D1146" s="204" t="s">
        <v>279</v>
      </c>
      <c r="E1146" s="204" t="s">
        <v>281</v>
      </c>
      <c r="F1146" s="209" t="s">
        <v>642</v>
      </c>
      <c r="G1146" s="204" t="s">
        <v>332</v>
      </c>
      <c r="H1146" s="204"/>
      <c r="I1146" s="205">
        <f t="shared" si="227"/>
        <v>0</v>
      </c>
      <c r="J1146" s="205">
        <f t="shared" si="227"/>
        <v>0</v>
      </c>
      <c r="K1146" s="205">
        <f t="shared" si="227"/>
        <v>0</v>
      </c>
      <c r="L1146" s="374"/>
      <c r="M1146" s="374"/>
      <c r="N1146" s="374"/>
    </row>
    <row r="1147" spans="2:14" ht="12.75" customHeight="1">
      <c r="B1147" s="211" t="s">
        <v>333</v>
      </c>
      <c r="C1147" s="467"/>
      <c r="D1147" s="204" t="s">
        <v>279</v>
      </c>
      <c r="E1147" s="204" t="s">
        <v>281</v>
      </c>
      <c r="F1147" s="209" t="s">
        <v>642</v>
      </c>
      <c r="G1147" s="204" t="s">
        <v>334</v>
      </c>
      <c r="H1147" s="204"/>
      <c r="I1147" s="205">
        <f>I1148+I1149</f>
        <v>0</v>
      </c>
      <c r="J1147" s="205">
        <f>J1148+J1149</f>
        <v>0</v>
      </c>
      <c r="K1147" s="205">
        <f>K1148+K1149</f>
        <v>0</v>
      </c>
      <c r="L1147" s="374"/>
      <c r="M1147" s="374"/>
      <c r="N1147" s="374"/>
    </row>
    <row r="1148" spans="2:14" ht="12.75" customHeight="1">
      <c r="B1148" s="206" t="s">
        <v>315</v>
      </c>
      <c r="C1148" s="467"/>
      <c r="D1148" s="204" t="s">
        <v>279</v>
      </c>
      <c r="E1148" s="204" t="s">
        <v>281</v>
      </c>
      <c r="F1148" s="209" t="s">
        <v>642</v>
      </c>
      <c r="G1148" s="204" t="s">
        <v>334</v>
      </c>
      <c r="H1148" s="204" t="s">
        <v>339</v>
      </c>
      <c r="I1148" s="205"/>
      <c r="J1148" s="205"/>
      <c r="K1148" s="205"/>
      <c r="L1148" s="374"/>
      <c r="M1148" s="374"/>
      <c r="N1148" s="374"/>
    </row>
    <row r="1149" spans="2:14" ht="12.75" customHeight="1">
      <c r="B1149" s="206" t="s">
        <v>316</v>
      </c>
      <c r="C1149" s="467"/>
      <c r="D1149" s="204" t="s">
        <v>279</v>
      </c>
      <c r="E1149" s="204" t="s">
        <v>281</v>
      </c>
      <c r="F1149" s="209" t="s">
        <v>642</v>
      </c>
      <c r="G1149" s="204" t="s">
        <v>334</v>
      </c>
      <c r="H1149" s="204" t="s">
        <v>377</v>
      </c>
      <c r="I1149" s="205"/>
      <c r="J1149" s="205"/>
      <c r="K1149" s="205"/>
      <c r="L1149" s="374"/>
      <c r="M1149" s="374"/>
      <c r="N1149" s="374"/>
    </row>
    <row r="1150" spans="2:14" ht="28.5" customHeight="1">
      <c r="B1150" s="210" t="s">
        <v>643</v>
      </c>
      <c r="C1150" s="467"/>
      <c r="D1150" s="204" t="s">
        <v>279</v>
      </c>
      <c r="E1150" s="204" t="s">
        <v>281</v>
      </c>
      <c r="F1150" s="209" t="s">
        <v>644</v>
      </c>
      <c r="G1150" s="204"/>
      <c r="H1150" s="204"/>
      <c r="I1150" s="205">
        <f aca="true" t="shared" si="228" ref="I1150:K1152">I1151</f>
        <v>70</v>
      </c>
      <c r="J1150" s="205">
        <f t="shared" si="228"/>
        <v>100</v>
      </c>
      <c r="K1150" s="205">
        <f t="shared" si="228"/>
        <v>100</v>
      </c>
      <c r="L1150" s="374"/>
      <c r="M1150" s="374"/>
      <c r="N1150" s="374"/>
    </row>
    <row r="1151" spans="2:14" ht="12.75" customHeight="1">
      <c r="B1151" s="211" t="s">
        <v>331</v>
      </c>
      <c r="C1151" s="467"/>
      <c r="D1151" s="204" t="s">
        <v>279</v>
      </c>
      <c r="E1151" s="204" t="s">
        <v>281</v>
      </c>
      <c r="F1151" s="209" t="s">
        <v>644</v>
      </c>
      <c r="G1151" s="204" t="s">
        <v>332</v>
      </c>
      <c r="H1151" s="204"/>
      <c r="I1151" s="205">
        <f t="shared" si="228"/>
        <v>70</v>
      </c>
      <c r="J1151" s="205">
        <f t="shared" si="228"/>
        <v>100</v>
      </c>
      <c r="K1151" s="205">
        <f t="shared" si="228"/>
        <v>100</v>
      </c>
      <c r="L1151" s="374"/>
      <c r="M1151" s="374"/>
      <c r="N1151" s="374"/>
    </row>
    <row r="1152" spans="2:14" ht="12.75" customHeight="1">
      <c r="B1152" s="211" t="s">
        <v>333</v>
      </c>
      <c r="C1152" s="467"/>
      <c r="D1152" s="204" t="s">
        <v>279</v>
      </c>
      <c r="E1152" s="204" t="s">
        <v>281</v>
      </c>
      <c r="F1152" s="209" t="s">
        <v>644</v>
      </c>
      <c r="G1152" s="204" t="s">
        <v>334</v>
      </c>
      <c r="H1152" s="204"/>
      <c r="I1152" s="205">
        <f t="shared" si="228"/>
        <v>70</v>
      </c>
      <c r="J1152" s="205">
        <f t="shared" si="228"/>
        <v>100</v>
      </c>
      <c r="K1152" s="205">
        <f t="shared" si="228"/>
        <v>100</v>
      </c>
      <c r="L1152" s="374"/>
      <c r="M1152" s="374"/>
      <c r="N1152" s="374"/>
    </row>
    <row r="1153" spans="2:14" ht="12.75" customHeight="1">
      <c r="B1153" s="206" t="s">
        <v>315</v>
      </c>
      <c r="C1153" s="467"/>
      <c r="D1153" s="204" t="s">
        <v>279</v>
      </c>
      <c r="E1153" s="204" t="s">
        <v>281</v>
      </c>
      <c r="F1153" s="209" t="s">
        <v>644</v>
      </c>
      <c r="G1153" s="204" t="s">
        <v>334</v>
      </c>
      <c r="H1153" s="204" t="s">
        <v>339</v>
      </c>
      <c r="I1153" s="205">
        <v>70</v>
      </c>
      <c r="J1153" s="205">
        <v>100</v>
      </c>
      <c r="K1153" s="205">
        <v>100</v>
      </c>
      <c r="L1153" s="374"/>
      <c r="M1153" s="374"/>
      <c r="N1153" s="374"/>
    </row>
    <row r="1154" spans="2:14" ht="12.75" customHeight="1">
      <c r="B1154" s="211" t="s">
        <v>645</v>
      </c>
      <c r="C1154" s="467"/>
      <c r="D1154" s="204" t="s">
        <v>279</v>
      </c>
      <c r="E1154" s="204" t="s">
        <v>281</v>
      </c>
      <c r="F1154" s="209" t="s">
        <v>646</v>
      </c>
      <c r="G1154" s="204"/>
      <c r="H1154" s="204"/>
      <c r="I1154" s="205">
        <f aca="true" t="shared" si="229" ref="I1154:K1155">I1155</f>
        <v>0</v>
      </c>
      <c r="J1154" s="205">
        <f t="shared" si="229"/>
        <v>0</v>
      </c>
      <c r="K1154" s="205">
        <f t="shared" si="229"/>
        <v>0</v>
      </c>
      <c r="L1154" s="374"/>
      <c r="M1154" s="374"/>
      <c r="N1154" s="374"/>
    </row>
    <row r="1155" spans="2:14" ht="12.75" customHeight="1">
      <c r="B1155" s="211" t="s">
        <v>331</v>
      </c>
      <c r="C1155" s="467"/>
      <c r="D1155" s="204" t="s">
        <v>279</v>
      </c>
      <c r="E1155" s="204" t="s">
        <v>281</v>
      </c>
      <c r="F1155" s="209" t="s">
        <v>646</v>
      </c>
      <c r="G1155" s="204" t="s">
        <v>332</v>
      </c>
      <c r="H1155" s="204"/>
      <c r="I1155" s="205">
        <f t="shared" si="229"/>
        <v>0</v>
      </c>
      <c r="J1155" s="205">
        <f t="shared" si="229"/>
        <v>0</v>
      </c>
      <c r="K1155" s="205">
        <f t="shared" si="229"/>
        <v>0</v>
      </c>
      <c r="L1155" s="374"/>
      <c r="M1155" s="374"/>
      <c r="N1155" s="374"/>
    </row>
    <row r="1156" spans="2:14" ht="12.75" customHeight="1">
      <c r="B1156" s="211" t="s">
        <v>333</v>
      </c>
      <c r="C1156" s="467"/>
      <c r="D1156" s="204" t="s">
        <v>279</v>
      </c>
      <c r="E1156" s="204" t="s">
        <v>281</v>
      </c>
      <c r="F1156" s="209" t="s">
        <v>646</v>
      </c>
      <c r="G1156" s="204" t="s">
        <v>334</v>
      </c>
      <c r="H1156" s="204"/>
      <c r="I1156" s="205">
        <f>I1157+I1158+I1159</f>
        <v>0</v>
      </c>
      <c r="J1156" s="205">
        <f>J1157+J1158+J1159</f>
        <v>0</v>
      </c>
      <c r="K1156" s="205">
        <f>K1157+K1158+K1159</f>
        <v>0</v>
      </c>
      <c r="L1156" s="374"/>
      <c r="M1156" s="374"/>
      <c r="N1156" s="374"/>
    </row>
    <row r="1157" spans="2:14" ht="12.75" customHeight="1">
      <c r="B1157" s="206" t="s">
        <v>315</v>
      </c>
      <c r="C1157" s="467"/>
      <c r="D1157" s="204" t="s">
        <v>279</v>
      </c>
      <c r="E1157" s="204" t="s">
        <v>281</v>
      </c>
      <c r="F1157" s="209" t="s">
        <v>646</v>
      </c>
      <c r="G1157" s="204" t="s">
        <v>334</v>
      </c>
      <c r="H1157" s="204" t="s">
        <v>339</v>
      </c>
      <c r="I1157" s="205"/>
      <c r="J1157" s="205"/>
      <c r="K1157" s="205"/>
      <c r="L1157" s="374"/>
      <c r="M1157" s="374"/>
      <c r="N1157" s="374"/>
    </row>
    <row r="1158" spans="2:14" ht="12.75" customHeight="1">
      <c r="B1158" s="206" t="s">
        <v>316</v>
      </c>
      <c r="C1158" s="467"/>
      <c r="D1158" s="204" t="s">
        <v>279</v>
      </c>
      <c r="E1158" s="204" t="s">
        <v>281</v>
      </c>
      <c r="F1158" s="209" t="s">
        <v>646</v>
      </c>
      <c r="G1158" s="204" t="s">
        <v>334</v>
      </c>
      <c r="H1158" s="204" t="s">
        <v>377</v>
      </c>
      <c r="I1158" s="205"/>
      <c r="J1158" s="205"/>
      <c r="K1158" s="205"/>
      <c r="L1158" s="374"/>
      <c r="M1158" s="374"/>
      <c r="N1158" s="374"/>
    </row>
    <row r="1159" spans="2:14" ht="12.75" customHeight="1">
      <c r="B1159" s="206" t="s">
        <v>317</v>
      </c>
      <c r="C1159" s="467"/>
      <c r="D1159" s="204" t="s">
        <v>279</v>
      </c>
      <c r="E1159" s="204" t="s">
        <v>281</v>
      </c>
      <c r="F1159" s="209" t="s">
        <v>646</v>
      </c>
      <c r="G1159" s="204" t="s">
        <v>334</v>
      </c>
      <c r="H1159" s="204" t="s">
        <v>349</v>
      </c>
      <c r="I1159" s="205"/>
      <c r="J1159" s="205"/>
      <c r="K1159" s="205"/>
      <c r="L1159" s="374"/>
      <c r="M1159" s="374"/>
      <c r="N1159" s="374"/>
    </row>
    <row r="1160" spans="2:14" ht="14.25" customHeight="1">
      <c r="B1160" s="424" t="s">
        <v>282</v>
      </c>
      <c r="C1160" s="467"/>
      <c r="D1160" s="429" t="s">
        <v>279</v>
      </c>
      <c r="E1160" s="429" t="s">
        <v>283</v>
      </c>
      <c r="F1160" s="305"/>
      <c r="G1160" s="244"/>
      <c r="H1160" s="204"/>
      <c r="I1160" s="243">
        <f>I1161</f>
        <v>2686.5</v>
      </c>
      <c r="J1160" s="243">
        <f>J1161</f>
        <v>2833</v>
      </c>
      <c r="K1160" s="243">
        <f>K1161</f>
        <v>3045</v>
      </c>
      <c r="L1160" s="374"/>
      <c r="M1160" s="374"/>
      <c r="N1160" s="374"/>
    </row>
    <row r="1161" spans="2:14" ht="12.75" customHeight="1">
      <c r="B1161" s="419" t="s">
        <v>647</v>
      </c>
      <c r="C1161" s="467"/>
      <c r="D1161" s="204" t="s">
        <v>279</v>
      </c>
      <c r="E1161" s="204" t="s">
        <v>283</v>
      </c>
      <c r="F1161" s="305" t="s">
        <v>320</v>
      </c>
      <c r="G1161" s="244"/>
      <c r="H1161" s="204"/>
      <c r="I1161" s="205">
        <f>I1162+I1172</f>
        <v>2686.5</v>
      </c>
      <c r="J1161" s="205">
        <f>J1162</f>
        <v>2833</v>
      </c>
      <c r="K1161" s="205">
        <f>K1162</f>
        <v>3045</v>
      </c>
      <c r="L1161" s="374"/>
      <c r="M1161" s="374"/>
      <c r="N1161" s="374"/>
    </row>
    <row r="1162" spans="2:14" ht="12.75" customHeight="1">
      <c r="B1162" s="419" t="s">
        <v>345</v>
      </c>
      <c r="C1162" s="467"/>
      <c r="D1162" s="204" t="s">
        <v>279</v>
      </c>
      <c r="E1162" s="204" t="s">
        <v>283</v>
      </c>
      <c r="F1162" s="305" t="s">
        <v>346</v>
      </c>
      <c r="G1162" s="244"/>
      <c r="H1162" s="204"/>
      <c r="I1162" s="205">
        <f>I1163+I1166+I1169</f>
        <v>2686.5</v>
      </c>
      <c r="J1162" s="205">
        <f>J1163+J1166+J1169</f>
        <v>2833</v>
      </c>
      <c r="K1162" s="205">
        <f>K1163+K1166+K1169</f>
        <v>3045</v>
      </c>
      <c r="L1162" s="374"/>
      <c r="M1162" s="374"/>
      <c r="N1162" s="374"/>
    </row>
    <row r="1163" spans="2:14" ht="30.75" customHeight="1">
      <c r="B1163" s="210" t="s">
        <v>323</v>
      </c>
      <c r="C1163" s="467"/>
      <c r="D1163" s="204" t="s">
        <v>279</v>
      </c>
      <c r="E1163" s="204" t="s">
        <v>283</v>
      </c>
      <c r="F1163" s="305" t="s">
        <v>346</v>
      </c>
      <c r="G1163" s="204" t="s">
        <v>324</v>
      </c>
      <c r="H1163" s="204"/>
      <c r="I1163" s="205">
        <f aca="true" t="shared" si="230" ref="I1163:K1164">I1164</f>
        <v>2519.1</v>
      </c>
      <c r="J1163" s="205">
        <f t="shared" si="230"/>
        <v>2658</v>
      </c>
      <c r="K1163" s="205">
        <f t="shared" si="230"/>
        <v>2870</v>
      </c>
      <c r="L1163" s="374"/>
      <c r="M1163" s="374"/>
      <c r="N1163" s="374"/>
    </row>
    <row r="1164" spans="2:14" ht="12.75" customHeight="1">
      <c r="B1164" s="206" t="s">
        <v>325</v>
      </c>
      <c r="C1164" s="467"/>
      <c r="D1164" s="204" t="s">
        <v>279</v>
      </c>
      <c r="E1164" s="204" t="s">
        <v>283</v>
      </c>
      <c r="F1164" s="305" t="s">
        <v>346</v>
      </c>
      <c r="G1164" s="244">
        <v>120</v>
      </c>
      <c r="H1164" s="204"/>
      <c r="I1164" s="205">
        <f t="shared" si="230"/>
        <v>2519.1</v>
      </c>
      <c r="J1164" s="205">
        <f t="shared" si="230"/>
        <v>2658</v>
      </c>
      <c r="K1164" s="205">
        <f t="shared" si="230"/>
        <v>2870</v>
      </c>
      <c r="L1164" s="374"/>
      <c r="M1164" s="374"/>
      <c r="N1164" s="374"/>
    </row>
    <row r="1165" spans="2:14" ht="12.75" customHeight="1">
      <c r="B1165" s="206" t="s">
        <v>315</v>
      </c>
      <c r="C1165" s="467"/>
      <c r="D1165" s="204" t="s">
        <v>279</v>
      </c>
      <c r="E1165" s="204" t="s">
        <v>283</v>
      </c>
      <c r="F1165" s="305" t="s">
        <v>346</v>
      </c>
      <c r="G1165" s="244">
        <v>120</v>
      </c>
      <c r="H1165" s="204" t="s">
        <v>339</v>
      </c>
      <c r="I1165" s="205">
        <v>2519.1</v>
      </c>
      <c r="J1165" s="205">
        <v>2658</v>
      </c>
      <c r="K1165" s="205">
        <v>2870</v>
      </c>
      <c r="L1165" s="374"/>
      <c r="M1165" s="374"/>
      <c r="N1165" s="374"/>
    </row>
    <row r="1166" spans="2:14" ht="12.75" customHeight="1">
      <c r="B1166" s="211" t="s">
        <v>331</v>
      </c>
      <c r="C1166" s="467"/>
      <c r="D1166" s="204" t="s">
        <v>279</v>
      </c>
      <c r="E1166" s="204" t="s">
        <v>283</v>
      </c>
      <c r="F1166" s="305" t="s">
        <v>346</v>
      </c>
      <c r="G1166" s="244">
        <v>200</v>
      </c>
      <c r="H1166" s="204"/>
      <c r="I1166" s="205">
        <f aca="true" t="shared" si="231" ref="I1166:K1167">I1167</f>
        <v>164.4</v>
      </c>
      <c r="J1166" s="205">
        <f t="shared" si="231"/>
        <v>170</v>
      </c>
      <c r="K1166" s="205">
        <f t="shared" si="231"/>
        <v>170</v>
      </c>
      <c r="L1166" s="374"/>
      <c r="M1166" s="374"/>
      <c r="N1166" s="374"/>
    </row>
    <row r="1167" spans="2:14" ht="12.75" customHeight="1">
      <c r="B1167" s="211" t="s">
        <v>333</v>
      </c>
      <c r="C1167" s="467"/>
      <c r="D1167" s="204" t="s">
        <v>279</v>
      </c>
      <c r="E1167" s="204" t="s">
        <v>283</v>
      </c>
      <c r="F1167" s="305" t="s">
        <v>346</v>
      </c>
      <c r="G1167" s="244">
        <v>240</v>
      </c>
      <c r="H1167" s="204"/>
      <c r="I1167" s="205">
        <f t="shared" si="231"/>
        <v>164.4</v>
      </c>
      <c r="J1167" s="205">
        <f t="shared" si="231"/>
        <v>170</v>
      </c>
      <c r="K1167" s="205">
        <f t="shared" si="231"/>
        <v>170</v>
      </c>
      <c r="L1167" s="374"/>
      <c r="M1167" s="374"/>
      <c r="N1167" s="374"/>
    </row>
    <row r="1168" spans="2:14" ht="12.75" customHeight="1">
      <c r="B1168" s="206" t="s">
        <v>315</v>
      </c>
      <c r="C1168" s="467"/>
      <c r="D1168" s="204" t="s">
        <v>279</v>
      </c>
      <c r="E1168" s="204" t="s">
        <v>283</v>
      </c>
      <c r="F1168" s="305" t="s">
        <v>346</v>
      </c>
      <c r="G1168" s="204" t="s">
        <v>334</v>
      </c>
      <c r="H1168" s="204" t="s">
        <v>339</v>
      </c>
      <c r="I1168" s="205">
        <v>164.4</v>
      </c>
      <c r="J1168" s="205">
        <v>170</v>
      </c>
      <c r="K1168" s="205">
        <v>170</v>
      </c>
      <c r="L1168" s="374"/>
      <c r="M1168" s="374"/>
      <c r="N1168" s="374"/>
    </row>
    <row r="1169" spans="2:14" ht="12.75" customHeight="1">
      <c r="B1169" s="522" t="s">
        <v>335</v>
      </c>
      <c r="C1169" s="523"/>
      <c r="D1169" s="524" t="s">
        <v>279</v>
      </c>
      <c r="E1169" s="524" t="s">
        <v>283</v>
      </c>
      <c r="F1169" s="525" t="s">
        <v>346</v>
      </c>
      <c r="G1169" s="524" t="s">
        <v>336</v>
      </c>
      <c r="H1169" s="524"/>
      <c r="I1169" s="526">
        <f aca="true" t="shared" si="232" ref="I1169:K1170">I1170</f>
        <v>3</v>
      </c>
      <c r="J1169" s="526">
        <f t="shared" si="232"/>
        <v>5</v>
      </c>
      <c r="K1169" s="526">
        <f t="shared" si="232"/>
        <v>5</v>
      </c>
      <c r="L1169" s="374"/>
      <c r="M1169" s="374"/>
      <c r="N1169" s="374"/>
    </row>
    <row r="1170" spans="2:14" ht="12.75" customHeight="1">
      <c r="B1170" s="423" t="s">
        <v>337</v>
      </c>
      <c r="C1170" s="527"/>
      <c r="D1170" s="437" t="s">
        <v>279</v>
      </c>
      <c r="E1170" s="437" t="s">
        <v>283</v>
      </c>
      <c r="F1170" s="528" t="s">
        <v>346</v>
      </c>
      <c r="G1170" s="474">
        <v>850</v>
      </c>
      <c r="H1170" s="437"/>
      <c r="I1170" s="492">
        <f t="shared" si="232"/>
        <v>3</v>
      </c>
      <c r="J1170" s="492">
        <f t="shared" si="232"/>
        <v>5</v>
      </c>
      <c r="K1170" s="492">
        <f t="shared" si="232"/>
        <v>5</v>
      </c>
      <c r="L1170" s="374"/>
      <c r="M1170" s="374"/>
      <c r="N1170" s="374"/>
    </row>
    <row r="1171" spans="2:14" ht="12.75" customHeight="1">
      <c r="B1171" s="272" t="s">
        <v>315</v>
      </c>
      <c r="C1171" s="527"/>
      <c r="D1171" s="437" t="s">
        <v>279</v>
      </c>
      <c r="E1171" s="437" t="s">
        <v>283</v>
      </c>
      <c r="F1171" s="528" t="s">
        <v>346</v>
      </c>
      <c r="G1171" s="474">
        <v>850</v>
      </c>
      <c r="H1171" s="437" t="s">
        <v>339</v>
      </c>
      <c r="I1171" s="492">
        <v>3</v>
      </c>
      <c r="J1171" s="492">
        <v>5</v>
      </c>
      <c r="K1171" s="492">
        <v>5</v>
      </c>
      <c r="L1171" s="374"/>
      <c r="M1171" s="374"/>
      <c r="N1171" s="374"/>
    </row>
    <row r="1172" spans="2:14" ht="41.25" customHeight="1" hidden="1">
      <c r="B1172" s="518" t="s">
        <v>327</v>
      </c>
      <c r="C1172" s="467"/>
      <c r="D1172" s="204" t="s">
        <v>279</v>
      </c>
      <c r="E1172" s="204" t="s">
        <v>283</v>
      </c>
      <c r="F1172" s="305" t="s">
        <v>328</v>
      </c>
      <c r="G1172" s="204" t="s">
        <v>324</v>
      </c>
      <c r="H1172" s="204"/>
      <c r="I1172" s="205">
        <f aca="true" t="shared" si="233" ref="I1172:K1173">I1173</f>
        <v>0</v>
      </c>
      <c r="J1172" s="205">
        <f t="shared" si="233"/>
        <v>0</v>
      </c>
      <c r="K1172" s="205">
        <f t="shared" si="233"/>
        <v>0</v>
      </c>
      <c r="L1172" s="374"/>
      <c r="M1172" s="374"/>
      <c r="N1172" s="374"/>
    </row>
    <row r="1173" spans="2:14" ht="12.75" customHeight="1" hidden="1">
      <c r="B1173" s="206" t="s">
        <v>325</v>
      </c>
      <c r="C1173" s="467"/>
      <c r="D1173" s="204" t="s">
        <v>279</v>
      </c>
      <c r="E1173" s="204" t="s">
        <v>283</v>
      </c>
      <c r="F1173" s="305" t="s">
        <v>328</v>
      </c>
      <c r="G1173" s="244">
        <v>110</v>
      </c>
      <c r="H1173" s="204"/>
      <c r="I1173" s="205">
        <f t="shared" si="233"/>
        <v>0</v>
      </c>
      <c r="J1173" s="205">
        <f t="shared" si="233"/>
        <v>0</v>
      </c>
      <c r="K1173" s="205">
        <f t="shared" si="233"/>
        <v>0</v>
      </c>
      <c r="L1173" s="374"/>
      <c r="M1173" s="374"/>
      <c r="N1173" s="374"/>
    </row>
    <row r="1174" spans="2:14" ht="12.75" customHeight="1" hidden="1">
      <c r="B1174" s="206" t="s">
        <v>316</v>
      </c>
      <c r="C1174" s="467"/>
      <c r="D1174" s="204" t="s">
        <v>279</v>
      </c>
      <c r="E1174" s="204" t="s">
        <v>283</v>
      </c>
      <c r="F1174" s="305" t="s">
        <v>328</v>
      </c>
      <c r="G1174" s="244">
        <v>110</v>
      </c>
      <c r="H1174" s="204" t="s">
        <v>349</v>
      </c>
      <c r="I1174" s="205"/>
      <c r="J1174" s="205"/>
      <c r="K1174" s="205"/>
      <c r="L1174" s="374"/>
      <c r="M1174" s="374"/>
      <c r="N1174" s="374"/>
    </row>
  </sheetData>
  <sheetProtection selectLockedCells="1" selectUnlockedCells="1"/>
  <mergeCells count="10">
    <mergeCell ref="B8:K8"/>
    <mergeCell ref="B9:K9"/>
    <mergeCell ref="B11:I11"/>
    <mergeCell ref="O261:O266"/>
    <mergeCell ref="B1:K1"/>
    <mergeCell ref="B2:K2"/>
    <mergeCell ref="B3:K3"/>
    <mergeCell ref="B4:K4"/>
    <mergeCell ref="G6:K6"/>
    <mergeCell ref="B7:K7"/>
  </mergeCells>
  <printOptions/>
  <pageMargins left="0.8270833333333334" right="0.19652777777777777" top="0.5513888888888889" bottom="0.27569444444444446" header="0.5118110236220472" footer="0.5118110236220472"/>
  <pageSetup fitToHeight="8" fitToWidth="1" horizontalDpi="300" verticalDpi="300" orientation="portrait" paperSize="9" scale="50" r:id="rId1"/>
  <rowBreaks count="3" manualBreakCount="3">
    <brk id="645" max="255" man="1"/>
    <brk id="979" max="255" man="1"/>
    <brk id="101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E18"/>
  <sheetViews>
    <sheetView zoomScale="85" zoomScaleNormal="85" zoomScalePageLayoutView="0" workbookViewId="0" topLeftCell="A1">
      <selection activeCell="B5" activeCellId="1" sqref="K1:Q16384 B5"/>
    </sheetView>
  </sheetViews>
  <sheetFormatPr defaultColWidth="6.875" defaultRowHeight="12.75"/>
  <cols>
    <col min="1" max="1" width="4.875" style="3" customWidth="1"/>
    <col min="2" max="2" width="41.875" style="3" customWidth="1"/>
    <col min="3" max="3" width="14.875" style="3" customWidth="1"/>
    <col min="4" max="4" width="11.875" style="3" customWidth="1"/>
    <col min="5" max="5" width="14.875" style="3" customWidth="1"/>
    <col min="6" max="16384" width="6.875" style="3" customWidth="1"/>
  </cols>
  <sheetData>
    <row r="1" spans="1:5" ht="12.75" customHeight="1">
      <c r="A1" s="529"/>
      <c r="B1" s="530"/>
      <c r="C1" s="592" t="s">
        <v>751</v>
      </c>
      <c r="D1" s="592"/>
      <c r="E1" s="592"/>
    </row>
    <row r="2" spans="1:5" ht="12.75" customHeight="1">
      <c r="A2" s="529"/>
      <c r="B2" s="571" t="s">
        <v>49</v>
      </c>
      <c r="C2" s="571"/>
      <c r="D2" s="571"/>
      <c r="E2" s="571"/>
    </row>
    <row r="3" spans="1:5" ht="12.75" customHeight="1">
      <c r="A3" s="529"/>
      <c r="B3" s="571" t="s">
        <v>4</v>
      </c>
      <c r="C3" s="571"/>
      <c r="D3" s="571"/>
      <c r="E3" s="571"/>
    </row>
    <row r="4" spans="1:5" ht="15.75" customHeight="1">
      <c r="A4" s="529"/>
      <c r="B4" s="571" t="s">
        <v>752</v>
      </c>
      <c r="C4" s="571"/>
      <c r="D4" s="571"/>
      <c r="E4" s="571"/>
    </row>
    <row r="5" spans="1:5" ht="12.75" customHeight="1">
      <c r="A5" s="529"/>
      <c r="B5" s="39"/>
      <c r="C5" s="530"/>
      <c r="D5" s="530"/>
      <c r="E5" s="530"/>
    </row>
    <row r="6" spans="1:5" ht="12.75" customHeight="1">
      <c r="A6" s="529"/>
      <c r="B6" s="573" t="s">
        <v>753</v>
      </c>
      <c r="C6" s="573"/>
      <c r="D6" s="573"/>
      <c r="E6" s="573"/>
    </row>
    <row r="7" spans="1:5" ht="12.75" customHeight="1">
      <c r="A7" s="529"/>
      <c r="B7" s="573" t="s">
        <v>754</v>
      </c>
      <c r="C7" s="573"/>
      <c r="D7" s="573"/>
      <c r="E7" s="573"/>
    </row>
    <row r="8" spans="1:5" ht="25.5" customHeight="1">
      <c r="A8" s="529"/>
      <c r="B8" s="598"/>
      <c r="C8" s="598"/>
      <c r="D8" s="530"/>
      <c r="E8" s="123" t="s">
        <v>220</v>
      </c>
    </row>
    <row r="9" spans="1:5" ht="46.5" customHeight="1">
      <c r="A9" s="529"/>
      <c r="B9" s="531" t="s">
        <v>221</v>
      </c>
      <c r="C9" s="532" t="s">
        <v>11</v>
      </c>
      <c r="D9" s="532" t="s">
        <v>12</v>
      </c>
      <c r="E9" s="532" t="s">
        <v>13</v>
      </c>
    </row>
    <row r="10" spans="1:5" ht="19.5" customHeight="1">
      <c r="A10" s="529"/>
      <c r="B10" s="533" t="s">
        <v>755</v>
      </c>
      <c r="C10" s="534">
        <v>301.9</v>
      </c>
      <c r="D10" s="534">
        <v>304</v>
      </c>
      <c r="E10" s="534">
        <v>307.1</v>
      </c>
    </row>
    <row r="11" spans="1:5" ht="17.25" customHeight="1">
      <c r="A11" s="529"/>
      <c r="B11" s="533" t="s">
        <v>756</v>
      </c>
      <c r="C11" s="534"/>
      <c r="D11" s="534"/>
      <c r="E11" s="534"/>
    </row>
    <row r="12" spans="1:5" ht="17.25" customHeight="1">
      <c r="A12" s="529"/>
      <c r="B12" s="533" t="s">
        <v>757</v>
      </c>
      <c r="C12" s="534">
        <v>237.7</v>
      </c>
      <c r="D12" s="534">
        <v>233.4</v>
      </c>
      <c r="E12" s="534">
        <v>226.3</v>
      </c>
    </row>
    <row r="13" spans="1:5" ht="19.5" customHeight="1">
      <c r="A13" s="529"/>
      <c r="B13" s="535" t="s">
        <v>758</v>
      </c>
      <c r="C13" s="534">
        <v>952.3</v>
      </c>
      <c r="D13" s="534">
        <v>951.7</v>
      </c>
      <c r="E13" s="534">
        <v>947.8</v>
      </c>
    </row>
    <row r="14" spans="1:5" ht="17.25" customHeight="1">
      <c r="A14" s="529"/>
      <c r="B14" s="533" t="s">
        <v>759</v>
      </c>
      <c r="C14" s="534">
        <v>749.2</v>
      </c>
      <c r="D14" s="534">
        <v>752.1</v>
      </c>
      <c r="E14" s="534">
        <v>755.2</v>
      </c>
    </row>
    <row r="15" spans="1:5" ht="21" customHeight="1">
      <c r="A15" s="529"/>
      <c r="B15" s="533" t="s">
        <v>760</v>
      </c>
      <c r="C15" s="534">
        <v>367.5</v>
      </c>
      <c r="D15" s="534">
        <v>364.4</v>
      </c>
      <c r="E15" s="534">
        <v>362.5</v>
      </c>
    </row>
    <row r="16" spans="1:5" ht="21" customHeight="1">
      <c r="A16" s="529"/>
      <c r="B16" s="533" t="s">
        <v>761</v>
      </c>
      <c r="C16" s="534">
        <v>2118.5</v>
      </c>
      <c r="D16" s="534">
        <v>2121.5</v>
      </c>
      <c r="E16" s="534">
        <v>2128.2</v>
      </c>
    </row>
    <row r="17" spans="1:5" s="539" customFormat="1" ht="12.75" customHeight="1">
      <c r="A17" s="536"/>
      <c r="B17" s="537" t="s">
        <v>762</v>
      </c>
      <c r="C17" s="538">
        <f>SUM(C10:C16)</f>
        <v>4727.1</v>
      </c>
      <c r="D17" s="538">
        <f>SUM(D10:D16)</f>
        <v>4727.1</v>
      </c>
      <c r="E17" s="538">
        <f>SUM(E10:E16)</f>
        <v>4727.1</v>
      </c>
    </row>
    <row r="18" spans="1:5" ht="18">
      <c r="A18" s="529"/>
      <c r="B18" s="529"/>
      <c r="C18" s="529"/>
      <c r="D18" s="529"/>
      <c r="E18" s="529"/>
    </row>
  </sheetData>
  <sheetProtection selectLockedCells="1" selectUnlockedCells="1"/>
  <mergeCells count="7">
    <mergeCell ref="B8:C8"/>
    <mergeCell ref="C1:E1"/>
    <mergeCell ref="B2:E2"/>
    <mergeCell ref="B3:E3"/>
    <mergeCell ref="B4:E4"/>
    <mergeCell ref="B6:E6"/>
    <mergeCell ref="B7:E7"/>
  </mergeCells>
  <printOptions/>
  <pageMargins left="0.7875" right="0.7875" top="0.7875" bottom="0.7875" header="0.5118110236220472" footer="0.5118110236220472"/>
  <pageSetup horizontalDpi="300" verticalDpi="300" orientation="portrait" paperSize="9" scale="74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9"/>
  <sheetViews>
    <sheetView zoomScale="85" zoomScaleNormal="85" zoomScalePageLayoutView="0" workbookViewId="0" topLeftCell="A1">
      <selection activeCell="B5" activeCellId="1" sqref="K1:Q16384 B5"/>
    </sheetView>
  </sheetViews>
  <sheetFormatPr defaultColWidth="6.875" defaultRowHeight="12.75"/>
  <cols>
    <col min="1" max="1" width="4.875" style="3" customWidth="1"/>
    <col min="2" max="2" width="47.875" style="3" customWidth="1"/>
    <col min="3" max="3" width="11.875" style="540" customWidth="1"/>
    <col min="4" max="4" width="9.875" style="540" customWidth="1"/>
    <col min="5" max="5" width="19.875" style="540" customWidth="1"/>
    <col min="6" max="16384" width="6.875" style="3" customWidth="1"/>
  </cols>
  <sheetData>
    <row r="1" spans="2:5" ht="12.75" customHeight="1">
      <c r="B1" s="539"/>
      <c r="C1" s="599" t="s">
        <v>763</v>
      </c>
      <c r="D1" s="599"/>
      <c r="E1" s="599"/>
    </row>
    <row r="2" spans="2:9" ht="12.75" customHeight="1">
      <c r="B2" s="571" t="s">
        <v>49</v>
      </c>
      <c r="C2" s="571"/>
      <c r="D2" s="571"/>
      <c r="E2" s="571"/>
      <c r="I2" s="38"/>
    </row>
    <row r="3" spans="2:9" ht="12.75" customHeight="1">
      <c r="B3" s="571" t="s">
        <v>4</v>
      </c>
      <c r="C3" s="571"/>
      <c r="D3" s="571"/>
      <c r="E3" s="571"/>
      <c r="I3" s="38"/>
    </row>
    <row r="4" spans="2:5" ht="15.75" customHeight="1">
      <c r="B4" s="571" t="s">
        <v>5</v>
      </c>
      <c r="C4" s="571"/>
      <c r="D4" s="571"/>
      <c r="E4" s="571"/>
    </row>
    <row r="5" ht="12.75" customHeight="1">
      <c r="B5" s="39"/>
    </row>
    <row r="6" spans="1:5" ht="12.75" customHeight="1">
      <c r="A6" s="541"/>
      <c r="B6" s="600" t="s">
        <v>764</v>
      </c>
      <c r="C6" s="600"/>
      <c r="D6" s="600"/>
      <c r="E6" s="600"/>
    </row>
    <row r="7" spans="1:5" ht="36.75" customHeight="1">
      <c r="A7" s="541"/>
      <c r="B7" s="600"/>
      <c r="C7" s="600"/>
      <c r="D7" s="600"/>
      <c r="E7" s="600"/>
    </row>
    <row r="8" spans="1:3" ht="12.75" customHeight="1">
      <c r="A8" s="541"/>
      <c r="B8" s="542"/>
      <c r="C8" s="543"/>
    </row>
    <row r="9" spans="2:5" ht="12.75" customHeight="1">
      <c r="B9" s="601" t="s">
        <v>765</v>
      </c>
      <c r="C9" s="602" t="s">
        <v>8</v>
      </c>
      <c r="D9" s="602"/>
      <c r="E9" s="602"/>
    </row>
    <row r="10" spans="2:5" ht="46.5" customHeight="1">
      <c r="B10" s="601"/>
      <c r="C10" s="544" t="s">
        <v>11</v>
      </c>
      <c r="D10" s="544" t="s">
        <v>12</v>
      </c>
      <c r="E10" s="544" t="s">
        <v>13</v>
      </c>
    </row>
    <row r="11" spans="2:5" ht="14.25" customHeight="1">
      <c r="B11" s="545" t="s">
        <v>755</v>
      </c>
      <c r="C11" s="546">
        <v>92.5</v>
      </c>
      <c r="D11" s="546">
        <v>101.9</v>
      </c>
      <c r="E11" s="546">
        <v>111.6</v>
      </c>
    </row>
    <row r="12" spans="2:5" ht="14.25" customHeight="1">
      <c r="B12" s="545" t="s">
        <v>756</v>
      </c>
      <c r="C12" s="546">
        <v>80.5</v>
      </c>
      <c r="D12" s="546">
        <v>88.8</v>
      </c>
      <c r="E12" s="546">
        <v>97.1</v>
      </c>
    </row>
    <row r="13" spans="2:5" ht="14.25" customHeight="1">
      <c r="B13" s="545" t="s">
        <v>757</v>
      </c>
      <c r="C13" s="546">
        <v>110.1</v>
      </c>
      <c r="D13" s="546">
        <v>121.3</v>
      </c>
      <c r="E13" s="546">
        <v>132.7</v>
      </c>
    </row>
    <row r="14" spans="2:5" ht="14.25" customHeight="1">
      <c r="B14" s="547" t="s">
        <v>758</v>
      </c>
      <c r="C14" s="546">
        <v>199.4</v>
      </c>
      <c r="D14" s="546">
        <v>219.7</v>
      </c>
      <c r="E14" s="546">
        <v>240.5</v>
      </c>
    </row>
    <row r="15" spans="2:5" ht="14.25" customHeight="1">
      <c r="B15" s="545" t="s">
        <v>759</v>
      </c>
      <c r="C15" s="546">
        <v>160.3</v>
      </c>
      <c r="D15" s="546">
        <v>176.7</v>
      </c>
      <c r="E15" s="546">
        <v>193.3</v>
      </c>
    </row>
    <row r="16" spans="2:5" ht="14.25" customHeight="1">
      <c r="B16" s="545" t="s">
        <v>760</v>
      </c>
      <c r="C16" s="546">
        <v>62.2</v>
      </c>
      <c r="D16" s="546">
        <v>68.5</v>
      </c>
      <c r="E16" s="546">
        <v>75</v>
      </c>
    </row>
    <row r="17" spans="2:5" ht="14.25" customHeight="1">
      <c r="B17" s="545" t="s">
        <v>761</v>
      </c>
      <c r="C17" s="546">
        <v>398.7</v>
      </c>
      <c r="D17" s="546">
        <v>439.5</v>
      </c>
      <c r="E17" s="546">
        <v>480.9</v>
      </c>
    </row>
    <row r="18" spans="2:5" ht="14.25" customHeight="1">
      <c r="B18" s="545"/>
      <c r="C18" s="546"/>
      <c r="D18" s="546"/>
      <c r="E18" s="546"/>
    </row>
    <row r="19" spans="2:5" s="539" customFormat="1" ht="12.75" customHeight="1">
      <c r="B19" s="548" t="s">
        <v>762</v>
      </c>
      <c r="C19" s="549">
        <f>SUM(C11:C18)</f>
        <v>1103.7</v>
      </c>
      <c r="D19" s="549">
        <f>SUM(D11:D18)</f>
        <v>1216.4</v>
      </c>
      <c r="E19" s="549">
        <f>SUM(E11:E18)</f>
        <v>1331.1</v>
      </c>
    </row>
  </sheetData>
  <sheetProtection selectLockedCells="1" selectUnlockedCells="1"/>
  <mergeCells count="7">
    <mergeCell ref="C1:E1"/>
    <mergeCell ref="B2:E2"/>
    <mergeCell ref="B3:E3"/>
    <mergeCell ref="B4:E4"/>
    <mergeCell ref="B6:E7"/>
    <mergeCell ref="B9:B10"/>
    <mergeCell ref="C9:E9"/>
  </mergeCells>
  <printOptions/>
  <pageMargins left="0.7875" right="0.7875" top="0.7875" bottom="0.7875" header="0.5118110236220472" footer="0.5118110236220472"/>
  <pageSetup horizontalDpi="300" verticalDpi="300" orientation="portrait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2024-01-25T14:25:08Z</cp:lastPrinted>
  <dcterms:modified xsi:type="dcterms:W3CDTF">2024-01-25T14:36:05Z</dcterms:modified>
  <cp:category/>
  <cp:version/>
  <cp:contentType/>
  <cp:contentStatus/>
</cp:coreProperties>
</file>